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-15" windowWidth="19230" windowHeight="4335"/>
  </bookViews>
  <sheets>
    <sheet name="TP_SiFi" sheetId="5" r:id="rId1"/>
    <sheet name="8x200_8x100_Stufe" sheetId="10" r:id="rId2"/>
    <sheet name="7000" sheetId="6" r:id="rId3"/>
    <sheet name="5x400Kr" sheetId="14" r:id="rId4"/>
    <sheet name="2000LaTest" sheetId="9" r:id="rId5"/>
    <sheet name="Aufwärmprogramm" sheetId="8" r:id="rId6"/>
    <sheet name="1000KrBe_1000KrAr" sheetId="11" r:id="rId7"/>
    <sheet name="AK_Besenliste_KrBe_weiblich" sheetId="12" r:id="rId8"/>
    <sheet name="AK_Bestenliste_KrBe_männlich" sheetId="13" r:id="rId9"/>
  </sheets>
  <calcPr calcId="145621"/>
</workbook>
</file>

<file path=xl/calcChain.xml><?xml version="1.0" encoding="utf-8"?>
<calcChain xmlns="http://schemas.openxmlformats.org/spreadsheetml/2006/main">
  <c r="N7" i="9" l="1"/>
  <c r="O7" i="9"/>
  <c r="N9" i="9"/>
  <c r="O9" i="9"/>
  <c r="N11" i="9"/>
  <c r="O11" i="9"/>
  <c r="N13" i="9"/>
  <c r="O13" i="9"/>
  <c r="N15" i="9"/>
  <c r="O15" i="9"/>
  <c r="N17" i="9"/>
  <c r="O17" i="9"/>
  <c r="N19" i="9"/>
  <c r="O19" i="9"/>
  <c r="N21" i="9"/>
  <c r="O21" i="9"/>
  <c r="N23" i="9"/>
  <c r="O23" i="9"/>
  <c r="N25" i="9"/>
  <c r="O25" i="9"/>
  <c r="N27" i="9"/>
  <c r="O27" i="9"/>
  <c r="N29" i="9"/>
  <c r="O29" i="9"/>
  <c r="N31" i="9"/>
  <c r="O31" i="9"/>
  <c r="O5" i="9"/>
  <c r="N5" i="9"/>
  <c r="L6" i="9"/>
  <c r="K32" i="9"/>
  <c r="J32" i="9"/>
  <c r="I32" i="9"/>
  <c r="H32" i="9"/>
  <c r="G32" i="9"/>
  <c r="F32" i="9"/>
  <c r="E32" i="9"/>
  <c r="D32" i="9"/>
  <c r="C32" i="9"/>
  <c r="B32" i="9"/>
  <c r="L31" i="9"/>
  <c r="K30" i="9"/>
  <c r="J30" i="9"/>
  <c r="I30" i="9"/>
  <c r="H30" i="9"/>
  <c r="G30" i="9"/>
  <c r="F30" i="9"/>
  <c r="E30" i="9"/>
  <c r="D30" i="9"/>
  <c r="C30" i="9"/>
  <c r="B30" i="9"/>
  <c r="L29" i="9"/>
  <c r="K28" i="9"/>
  <c r="J28" i="9"/>
  <c r="I28" i="9"/>
  <c r="H28" i="9"/>
  <c r="G28" i="9"/>
  <c r="F28" i="9"/>
  <c r="E28" i="9"/>
  <c r="D28" i="9"/>
  <c r="C28" i="9"/>
  <c r="B28" i="9"/>
  <c r="L27" i="9"/>
  <c r="K26" i="9"/>
  <c r="J26" i="9"/>
  <c r="I26" i="9"/>
  <c r="H26" i="9"/>
  <c r="G26" i="9"/>
  <c r="F26" i="9"/>
  <c r="E26" i="9"/>
  <c r="D26" i="9"/>
  <c r="C26" i="9"/>
  <c r="B26" i="9"/>
  <c r="L25" i="9"/>
  <c r="L5" i="9"/>
  <c r="L11" i="9"/>
  <c r="L15" i="9"/>
  <c r="L17" i="9"/>
  <c r="L19" i="9"/>
  <c r="L21" i="9"/>
  <c r="L23" i="9"/>
  <c r="G16" i="9"/>
  <c r="H16" i="9"/>
  <c r="I16" i="9"/>
  <c r="J16" i="9"/>
  <c r="K16" i="9"/>
  <c r="G18" i="9"/>
  <c r="H18" i="9"/>
  <c r="I18" i="9"/>
  <c r="J18" i="9"/>
  <c r="K18" i="9"/>
  <c r="G20" i="9"/>
  <c r="H20" i="9"/>
  <c r="I20" i="9"/>
  <c r="J20" i="9"/>
  <c r="K20" i="9"/>
  <c r="G22" i="9"/>
  <c r="H22" i="9"/>
  <c r="I22" i="9"/>
  <c r="J22" i="9"/>
  <c r="K22" i="9"/>
  <c r="G24" i="9"/>
  <c r="H24" i="9"/>
  <c r="I24" i="9"/>
  <c r="J24" i="9"/>
  <c r="K24" i="9"/>
  <c r="L14" i="9"/>
  <c r="G12" i="9"/>
  <c r="H12" i="9"/>
  <c r="I12" i="9"/>
  <c r="J12" i="9"/>
  <c r="K12" i="9"/>
  <c r="L13" i="9"/>
  <c r="G14" i="9"/>
  <c r="H14" i="9"/>
  <c r="I14" i="9"/>
  <c r="J14" i="9"/>
  <c r="K14" i="9"/>
  <c r="B14" i="9"/>
  <c r="C14" i="9"/>
  <c r="D14" i="9"/>
  <c r="E14" i="9"/>
  <c r="F14" i="9"/>
  <c r="B16" i="9"/>
  <c r="C16" i="9"/>
  <c r="D16" i="9"/>
  <c r="E16" i="9"/>
  <c r="F16" i="9"/>
  <c r="B18" i="9"/>
  <c r="C18" i="9"/>
  <c r="D18" i="9"/>
  <c r="E18" i="9"/>
  <c r="F18" i="9"/>
  <c r="B20" i="9"/>
  <c r="C20" i="9"/>
  <c r="D20" i="9"/>
  <c r="E20" i="9"/>
  <c r="F20" i="9"/>
  <c r="B22" i="9"/>
  <c r="C22" i="9"/>
  <c r="D22" i="9"/>
  <c r="E22" i="9"/>
  <c r="F22" i="9"/>
  <c r="B24" i="9"/>
  <c r="C24" i="9"/>
  <c r="D24" i="9"/>
  <c r="E24" i="9"/>
  <c r="F24" i="9"/>
  <c r="L9" i="9"/>
  <c r="L7" i="9"/>
  <c r="F12" i="9"/>
  <c r="E12" i="9"/>
  <c r="D12" i="9"/>
  <c r="C12" i="9"/>
  <c r="B12" i="9"/>
  <c r="F10" i="9"/>
  <c r="E10" i="9"/>
  <c r="D10" i="9"/>
  <c r="C10" i="9"/>
  <c r="B10" i="9"/>
  <c r="L10" i="9" s="1"/>
  <c r="F8" i="9"/>
  <c r="E8" i="9"/>
  <c r="D8" i="9"/>
  <c r="C8" i="9"/>
  <c r="B8" i="9"/>
  <c r="L8" i="9" s="1"/>
  <c r="D6" i="9"/>
  <c r="E6" i="9"/>
  <c r="F6" i="9"/>
  <c r="C6" i="9"/>
  <c r="B6" i="9"/>
  <c r="L12" i="9" l="1"/>
  <c r="L32" i="9"/>
  <c r="L30" i="9"/>
  <c r="L28" i="9"/>
  <c r="L26" i="9"/>
  <c r="L24" i="9"/>
  <c r="L22" i="9"/>
  <c r="L20" i="9"/>
  <c r="L18" i="9"/>
  <c r="L16" i="9"/>
  <c r="R28" i="6"/>
  <c r="R29" i="6" s="1"/>
  <c r="R30" i="6" s="1"/>
  <c r="R31" i="6" s="1"/>
  <c r="R32" i="6" s="1"/>
  <c r="R33" i="6" s="1"/>
  <c r="R34" i="6" s="1"/>
  <c r="R27" i="6"/>
  <c r="R18" i="6"/>
  <c r="R19" i="6" s="1"/>
  <c r="R20" i="6" s="1"/>
  <c r="R21" i="6" s="1"/>
  <c r="R22" i="6" s="1"/>
  <c r="R23" i="6" s="1"/>
  <c r="R24" i="6" s="1"/>
  <c r="R17" i="6"/>
  <c r="R8" i="6"/>
  <c r="R9" i="6" s="1"/>
  <c r="R10" i="6" s="1"/>
  <c r="R11" i="6" s="1"/>
  <c r="R12" i="6" s="1"/>
  <c r="R13" i="6" s="1"/>
  <c r="R14" i="6" s="1"/>
  <c r="R7" i="6"/>
  <c r="M38" i="6"/>
  <c r="M39" i="6" s="1"/>
  <c r="M40" i="6" s="1"/>
  <c r="M41" i="6" s="1"/>
  <c r="M42" i="6" s="1"/>
  <c r="M43" i="6" s="1"/>
  <c r="M44" i="6" s="1"/>
  <c r="M29" i="6"/>
  <c r="M28" i="6"/>
  <c r="M37" i="6"/>
  <c r="M30" i="6"/>
  <c r="M31" i="6" s="1"/>
  <c r="M32" i="6" s="1"/>
  <c r="M33" i="6" s="1"/>
  <c r="M34" i="6" s="1"/>
  <c r="M27" i="6"/>
  <c r="M17" i="6"/>
  <c r="M18" i="6" s="1"/>
  <c r="M19" i="6" s="1"/>
  <c r="M20" i="6" s="1"/>
  <c r="M21" i="6" s="1"/>
  <c r="M22" i="6" s="1"/>
  <c r="M23" i="6" s="1"/>
  <c r="M24" i="6" s="1"/>
  <c r="M9" i="6"/>
  <c r="M10" i="6" s="1"/>
  <c r="M11" i="6" s="1"/>
  <c r="M12" i="6" s="1"/>
  <c r="M13" i="6" s="1"/>
  <c r="M14" i="6" s="1"/>
  <c r="M8" i="6"/>
  <c r="M7" i="6"/>
  <c r="H6" i="6"/>
  <c r="AU126" i="5" l="1"/>
  <c r="AX126" i="5"/>
  <c r="AY126" i="5"/>
  <c r="C7" i="6" l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H7" i="6" s="1"/>
  <c r="H8" i="6" s="1"/>
  <c r="H9" i="6" s="1"/>
  <c r="H10" i="6" s="1"/>
  <c r="H11" i="6" s="1"/>
  <c r="H12" i="6" s="1"/>
  <c r="H13" i="6" s="1"/>
  <c r="H14" i="6" s="1"/>
  <c r="H15" i="6" s="1"/>
  <c r="H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Y71" i="5"/>
  <c r="R5" i="6" l="1"/>
  <c r="AO143" i="5"/>
  <c r="AN143" i="5"/>
  <c r="AM143" i="5"/>
  <c r="AL143" i="5"/>
  <c r="AK143" i="5"/>
  <c r="AJ143" i="5"/>
  <c r="AI143" i="5"/>
  <c r="AH143" i="5"/>
  <c r="AG143" i="5"/>
  <c r="AF143" i="5"/>
  <c r="AE143" i="5"/>
  <c r="AD143" i="5"/>
  <c r="AC143" i="5"/>
  <c r="AB143" i="5"/>
  <c r="AA143" i="5"/>
  <c r="Z143" i="5"/>
  <c r="Y143" i="5"/>
  <c r="X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AZ107" i="5"/>
  <c r="AY107" i="5"/>
  <c r="AX107" i="5"/>
  <c r="AW107" i="5"/>
  <c r="AV126" i="5" s="1"/>
  <c r="AV107" i="5"/>
  <c r="AU107" i="5"/>
  <c r="AT126" i="5" s="1"/>
  <c r="AT107" i="5"/>
  <c r="AS107" i="5"/>
  <c r="AR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AZ71" i="5"/>
  <c r="AY71" i="5"/>
  <c r="AX71" i="5"/>
  <c r="AW71" i="5"/>
  <c r="AV71" i="5"/>
  <c r="AU71" i="5"/>
  <c r="AT71" i="5"/>
  <c r="AS71" i="5"/>
  <c r="AR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X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AZ35" i="5"/>
  <c r="AY35" i="5"/>
  <c r="AX35" i="5"/>
  <c r="AW35" i="5"/>
  <c r="AV35" i="5"/>
  <c r="AU35" i="5"/>
  <c r="AT35" i="5"/>
  <c r="AS35" i="5"/>
  <c r="AR35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V35" i="5"/>
  <c r="U35" i="5"/>
  <c r="AX120" i="5" s="1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AQ114" i="5" l="1"/>
  <c r="AX115" i="5"/>
  <c r="AS126" i="5"/>
  <c r="AW126" i="5"/>
  <c r="AR126" i="5"/>
  <c r="AS115" i="5"/>
  <c r="AW115" i="5"/>
  <c r="AY120" i="5"/>
  <c r="AR115" i="5"/>
  <c r="AV120" i="5"/>
  <c r="AT115" i="5"/>
  <c r="AY115" i="5"/>
  <c r="AS120" i="5"/>
  <c r="AU115" i="5"/>
  <c r="AU120" i="5"/>
  <c r="AW120" i="5"/>
  <c r="AR120" i="5"/>
  <c r="AT120" i="5"/>
  <c r="AV115" i="5"/>
  <c r="AQ118" i="5" l="1"/>
  <c r="AR127" i="5" s="1"/>
  <c r="AS121" i="5"/>
  <c r="AV121" i="5"/>
  <c r="AX121" i="5"/>
  <c r="AT121" i="5"/>
  <c r="AS116" i="5"/>
  <c r="AX116" i="5"/>
  <c r="AT116" i="5"/>
  <c r="AR121" i="5"/>
  <c r="AU121" i="5"/>
  <c r="AW121" i="5"/>
  <c r="AY121" i="5"/>
  <c r="AR116" i="5"/>
  <c r="AU116" i="5"/>
  <c r="AW116" i="5"/>
  <c r="AY116" i="5"/>
  <c r="AV116" i="5"/>
  <c r="AS127" i="5" l="1"/>
  <c r="AT127" i="5"/>
  <c r="AV127" i="5"/>
  <c r="AX127" i="5"/>
  <c r="AU127" i="5"/>
  <c r="AW127" i="5"/>
  <c r="AY127" i="5"/>
  <c r="AU122" i="5"/>
  <c r="AS122" i="5"/>
</calcChain>
</file>

<file path=xl/sharedStrings.xml><?xml version="1.0" encoding="utf-8"?>
<sst xmlns="http://schemas.openxmlformats.org/spreadsheetml/2006/main" count="1324" uniqueCount="429">
  <si>
    <t>Inhalt - Trainingsziel</t>
  </si>
  <si>
    <t>min.</t>
  </si>
  <si>
    <t>Inhalte</t>
  </si>
  <si>
    <t>Intensitäten</t>
  </si>
  <si>
    <t>HL</t>
  </si>
  <si>
    <t>NL</t>
  </si>
  <si>
    <t>Ar</t>
  </si>
  <si>
    <t>Be</t>
  </si>
  <si>
    <t>gL</t>
  </si>
  <si>
    <t>Tp</t>
  </si>
  <si>
    <t>TÜ</t>
  </si>
  <si>
    <t>Wag</t>
  </si>
  <si>
    <t>BZ1</t>
  </si>
  <si>
    <t>BZ2</t>
  </si>
  <si>
    <t>BZ3</t>
  </si>
  <si>
    <t>BZ4</t>
  </si>
  <si>
    <t>BZ5</t>
  </si>
  <si>
    <t>BZ6</t>
  </si>
  <si>
    <t>BZ7</t>
  </si>
  <si>
    <t>BZ8</t>
  </si>
  <si>
    <t>Bew</t>
  </si>
  <si>
    <t>wup</t>
  </si>
  <si>
    <t>Stab</t>
  </si>
  <si>
    <t>GA</t>
  </si>
  <si>
    <t>K</t>
  </si>
  <si>
    <t>KA</t>
  </si>
  <si>
    <t>SA</t>
  </si>
  <si>
    <t>S</t>
  </si>
  <si>
    <t>EIN:</t>
  </si>
  <si>
    <t>Gesamt Km:</t>
  </si>
  <si>
    <t>Summe:</t>
  </si>
  <si>
    <t>AUS:</t>
  </si>
  <si>
    <t xml:space="preserve">warmup: </t>
  </si>
  <si>
    <t>warmup:</t>
  </si>
  <si>
    <t>5' cooldown</t>
  </si>
  <si>
    <t>5-7' locker, leichtes dehnen, ausschütteln - TE Nachbehandlung</t>
  </si>
  <si>
    <t>200bel. BZ1</t>
  </si>
  <si>
    <t>Beweglichkeit</t>
  </si>
  <si>
    <t>Dienstag, 02.01.2018</t>
  </si>
  <si>
    <t>Dienstag</t>
  </si>
  <si>
    <t>Dienstag 02.01.2018</t>
  </si>
  <si>
    <t>Wasser 15:00 - 17:00 Uhr (14:45 Uhr am Beckenrand)</t>
  </si>
  <si>
    <t>Wasser 10:00 - 12:00 Uhr (9:45 Uhrt am Beckenrand)</t>
  </si>
  <si>
    <t>Land 18:00 - 19:00 Uhr (17:55 Uhr Treffpunkt Empore Hallenbad)</t>
  </si>
  <si>
    <t>Mittwoch, 03.01.2018</t>
  </si>
  <si>
    <t>Mittwoch</t>
  </si>
  <si>
    <t>Donnerstag, 04.01.2018</t>
  </si>
  <si>
    <t>Donnerstag</t>
  </si>
  <si>
    <t>Freitag</t>
  </si>
  <si>
    <t>Freitag, 05.01.2018</t>
  </si>
  <si>
    <t>Wasser 9:00 - 11:00 Uhr (8:45 Uhrt am Beckenrand)</t>
  </si>
  <si>
    <t>Wasser 14:00 - 16:00 Uhr (13:45 Uhr am Beckenrand)</t>
  </si>
  <si>
    <t xml:space="preserve">   1., 3., 5.   beliebig</t>
  </si>
  <si>
    <t xml:space="preserve">   2., 4., 6.    25m La We</t>
  </si>
  <si>
    <t>EIN</t>
  </si>
  <si>
    <t xml:space="preserve"> - 50gL bel.</t>
  </si>
  <si>
    <t xml:space="preserve"> - 2x 50TÜ  1.NL / 2.NL</t>
  </si>
  <si>
    <t xml:space="preserve"> - 100La</t>
  </si>
  <si>
    <t xml:space="preserve"> - 200Kr  Abschlag vorne/Abschlag an der Hüfte 50iger Wechsel</t>
  </si>
  <si>
    <t xml:space="preserve"> - 50Wagef. BaLa / RüLa</t>
  </si>
  <si>
    <t xml:space="preserve"> - 100Rü</t>
  </si>
  <si>
    <t>2x 600 BZ2   P:20"</t>
  </si>
  <si>
    <r>
      <rPr>
        <b/>
        <sz val="10"/>
        <color rgb="FFFF0000"/>
        <rFont val="Calibri"/>
        <family val="2"/>
        <scheme val="minor"/>
      </rPr>
      <t xml:space="preserve">1000m KrAr Test </t>
    </r>
    <r>
      <rPr>
        <sz val="10"/>
        <color theme="1"/>
        <rFont val="Calibri"/>
        <family val="2"/>
        <scheme val="minor"/>
      </rPr>
      <t>(+ Brett + Gummi)</t>
    </r>
  </si>
  <si>
    <t>6x 200BZ2  @ 4'</t>
  </si>
  <si>
    <t>Inhalte gesamt Wasser (km/%)</t>
  </si>
  <si>
    <t>Intensitäten gesamt Wasser (km/%)</t>
  </si>
  <si>
    <t>8 Wassereinheiten à 2h</t>
  </si>
  <si>
    <t>Aufgabe</t>
  </si>
  <si>
    <t>sauberer Abdruck</t>
  </si>
  <si>
    <t>hoher Ellenbogen</t>
  </si>
  <si>
    <t>mit Fins</t>
  </si>
  <si>
    <t>ab</t>
  </si>
  <si>
    <t>alle</t>
  </si>
  <si>
    <t>vorne lang</t>
  </si>
  <si>
    <t>schnelle Wenden
auch vor d. Wand</t>
  </si>
  <si>
    <t>mit Fp</t>
  </si>
  <si>
    <t>3 schnelle Kicks
aus der Wand</t>
  </si>
  <si>
    <t>lang und locker</t>
  </si>
  <si>
    <t>Rotation aber
Kopf ruhig</t>
  </si>
  <si>
    <t>70x 100m Kraul</t>
  </si>
  <si>
    <t>ohne</t>
  </si>
  <si>
    <t>Hilfsmittel</t>
  </si>
  <si>
    <t xml:space="preserve"> - 10x @ 1:50'     (sauberer Abdruck)</t>
  </si>
  <si>
    <t xml:space="preserve"> - 10x mit Kurzflosse @ 1:40'   (vorne lang) </t>
  </si>
  <si>
    <t xml:space="preserve"> - 10x mit Fingerpaddels (oder Normale ä.Jg) @ 1:45'  (schnelle Wenden + min. 3 schnelle Kicks)</t>
  </si>
  <si>
    <t xml:space="preserve"> - 10x mit Kurzflosse @ 1:40'   (hoher Ellenbogen) </t>
  </si>
  <si>
    <t xml:space="preserve"> - 10x mit Kurzflosse und Paddels @ 1:30'  (schnell im roten Leinenbereich)</t>
  </si>
  <si>
    <t xml:space="preserve"> - 10x @ 1:50' (saubere Technik, ruhige Wasserlage)</t>
  </si>
  <si>
    <t>mit</t>
  </si>
  <si>
    <t>Schnorchel</t>
  </si>
  <si>
    <t xml:space="preserve"> - 10x mit Schnorchel @ 1:50'     (Rotation, Kopf ruhig)</t>
  </si>
  <si>
    <t>1.</t>
  </si>
  <si>
    <t>2.</t>
  </si>
  <si>
    <t>3.</t>
  </si>
  <si>
    <t>4.</t>
  </si>
  <si>
    <t>5.</t>
  </si>
  <si>
    <t>6.</t>
  </si>
  <si>
    <t>7.</t>
  </si>
  <si>
    <t>8.</t>
  </si>
  <si>
    <t>40x 50 @ 1' LaWe  BZ2</t>
  </si>
  <si>
    <t>300KrAr + Fp + Gummi  ohne Pb BZ3 @ 6'</t>
  </si>
  <si>
    <t>300KrAr + Gummi  ohne Pb BZ3 @ 6:30'</t>
  </si>
  <si>
    <t>300KrAr + Gummi  + PB BZ3 @ 6:30'</t>
  </si>
  <si>
    <t>Jahreseinstiegslehrgang 2018 in Zahlen</t>
  </si>
  <si>
    <t>Jahreseinstieg 2018 - Sindelfingen - 02.01. - 05.01.2018</t>
  </si>
  <si>
    <t>4x (200La + 4x 50HL progr. + 200La + 4x 100Kr progr + 200lo. Bel.)</t>
  </si>
  <si>
    <t xml:space="preserve">    - Kr BZ2, BZ3, BZ4, BZ6 @ 1:45'</t>
  </si>
  <si>
    <t xml:space="preserve"> - 50Be + 150Ar + 200gL BZ2</t>
  </si>
  <si>
    <t>200bel. BZ2 @ 4'</t>
  </si>
  <si>
    <t>200bel. +Faust BZ2 P:10"</t>
  </si>
  <si>
    <t>200bel. "normal" BZ2 P:1'</t>
  </si>
  <si>
    <t>400 bel. gL,  alle La , bel. Länge, bel. Reihenfolge</t>
  </si>
  <si>
    <t xml:space="preserve">        KrAr          +       KrBe            +        KrAr               +            KrBe</t>
  </si>
  <si>
    <t xml:space="preserve">        KrAr          +       DeBe           +        HLAr              +            HLBe</t>
  </si>
  <si>
    <t>3x (400BZ2 P:10" + 200BZ3 P:15" + 200BZ2 P:10" + 100BZ4 P:30"</t>
  </si>
  <si>
    <t>5x 100 @ 2:15'</t>
  </si>
  <si>
    <t>400Ar + Brett  +    200Be + Brett + 200Ar + Gummi     +    100Be</t>
  </si>
  <si>
    <t>100Be bel. +Brett BZ2</t>
  </si>
  <si>
    <t>200Ar bel. +Brett BZ2</t>
  </si>
  <si>
    <t>2x BZ3 @ 4' (nach 2. @7')</t>
  </si>
  <si>
    <t>1x BZ4 @ 8'</t>
  </si>
  <si>
    <t>1x BZ5 @ 15'</t>
  </si>
  <si>
    <t>1x BZ6</t>
  </si>
  <si>
    <t>3x BZ2 @ 4'</t>
  </si>
  <si>
    <t>400gL bel. BZ2 P:3'</t>
  </si>
  <si>
    <t xml:space="preserve"> - 200KrAr P:20"</t>
  </si>
  <si>
    <t xml:space="preserve"> - 200KrBe  P:20"</t>
  </si>
  <si>
    <t xml:space="preserve"> - 400Kr P:20"</t>
  </si>
  <si>
    <t xml:space="preserve"> - 200RüAr  P:20"</t>
  </si>
  <si>
    <t xml:space="preserve"> - 200RüBe  P:20"</t>
  </si>
  <si>
    <t xml:space="preserve"> - 400La 50iger We. P:20"</t>
  </si>
  <si>
    <t>10' individuelles aufwärmen</t>
  </si>
  <si>
    <t>10min. Aufwärmprogramm</t>
  </si>
  <si>
    <t>Vor Wassereinheit / Wettkampf (Starts)</t>
  </si>
  <si>
    <r>
      <rPr>
        <b/>
        <u/>
        <sz val="12"/>
        <rFont val="Arial"/>
        <family val="2"/>
      </rPr>
      <t>ZIEL</t>
    </r>
    <r>
      <rPr>
        <sz val="12"/>
        <rFont val="Arial"/>
        <family val="2"/>
      </rPr>
      <t>: Den Körper auf bevorstehende Aufgaben einstimmen</t>
    </r>
  </si>
  <si>
    <t>Art</t>
  </si>
  <si>
    <t>Ziel</t>
  </si>
  <si>
    <t>Zeit</t>
  </si>
  <si>
    <t>Wie</t>
  </si>
  <si>
    <t>leichtes abklopfen der größeren Muskelgruppen und Extremitäten</t>
  </si>
  <si>
    <t>warmup</t>
  </si>
  <si>
    <t>ca. 1-2'</t>
  </si>
  <si>
    <t>mit flacher und lockerer Hand</t>
  </si>
  <si>
    <r>
      <rPr>
        <u/>
        <sz val="10"/>
        <rFont val="Arial"/>
        <family val="2"/>
      </rPr>
      <t>leichtes</t>
    </r>
    <r>
      <rPr>
        <sz val="11"/>
        <color theme="1"/>
        <rFont val="Calibri"/>
        <family val="2"/>
        <scheme val="minor"/>
      </rPr>
      <t xml:space="preserve"> Dehnen von:</t>
    </r>
  </si>
  <si>
    <t xml:space="preserve"> - Füße</t>
  </si>
  <si>
    <t>ca. 20-30"</t>
  </si>
  <si>
    <t>auf Füße/Schienbein sitzen und noch hinten lehnen</t>
  </si>
  <si>
    <t xml:space="preserve"> - vorderer Oberschenkel</t>
  </si>
  <si>
    <t>2x  10"</t>
  </si>
  <si>
    <t>im stehen, Rücken gerade - Hüfte vorschieben</t>
  </si>
  <si>
    <t xml:space="preserve"> - hinterer Oberschenkel (im Stehen, mit Hände Richtung Boden)</t>
  </si>
  <si>
    <t>ca. 30"</t>
  </si>
  <si>
    <t>ohne wippen - Ziel: mit Handflächen Boden berühren</t>
  </si>
  <si>
    <t xml:space="preserve"> - Schulter</t>
  </si>
  <si>
    <t>2x ca. 10"</t>
  </si>
  <si>
    <t>ohne rein wippen am Ellenbogen ziehen</t>
  </si>
  <si>
    <t xml:space="preserve"> - Unterarme/Finger</t>
  </si>
  <si>
    <t>Arm strecken, Finger leicht Richtung Gesicht ziehen</t>
  </si>
  <si>
    <t xml:space="preserve"> - Unterer Rücken</t>
  </si>
  <si>
    <t>ca. 30-30"</t>
  </si>
  <si>
    <t>Beine gespreizt, mit Ar zu Fuß-Fuß-Seite-oben-Seite-Fuß...</t>
  </si>
  <si>
    <t>Schnelligkeit</t>
  </si>
  <si>
    <t xml:space="preserve"> - auf der Stelle laufen,  + Arme mit nehmen</t>
  </si>
  <si>
    <t>ca. 10"</t>
  </si>
  <si>
    <t>max. Bodenkontakte / Frequenz</t>
  </si>
  <si>
    <t>Kraft</t>
  </si>
  <si>
    <t>Ausrichtung der Muskelfasern/Ansteuerung</t>
  </si>
  <si>
    <t>Liegestütze</t>
  </si>
  <si>
    <t>5 - 10 schnelle, sauber ausgeführte L.</t>
  </si>
  <si>
    <t>alles ausschütteln</t>
  </si>
  <si>
    <t>cooldown</t>
  </si>
  <si>
    <t>ca. 20"</t>
  </si>
  <si>
    <t>entspannt</t>
  </si>
  <si>
    <t>Pyramide</t>
  </si>
  <si>
    <t xml:space="preserve"> - 2x Kniebeugen - 2x Liegestütze - 2x schräger Bauchmuskel li.          @ 30"</t>
  </si>
  <si>
    <t xml:space="preserve"> - 3x Kniebeugen - 3x Liegestütze - 3x schräger Bauchmuskel re.         @ 45"</t>
  </si>
  <si>
    <t xml:space="preserve"> - 4x Kniebeugen - 4x Liegestütze - 4x Bauchmuskel Mitte                     @ 1'</t>
  </si>
  <si>
    <t xml:space="preserve"> - 5x Kniebeugen - 5x Liegestütze - 5x schräger Bauchmuskel li.          @ 1:15'</t>
  </si>
  <si>
    <t xml:space="preserve"> - 6x Kniebeugen - 6x Liegestütze - 6x schräger Bauchmuskel re.         @ 1:30'</t>
  </si>
  <si>
    <t xml:space="preserve"> - 7x Kniebeugen - 7x Liegestütze - 7x Bauchmuskel Mitte                     @ 1:45'</t>
  </si>
  <si>
    <t xml:space="preserve"> - 8x Kniebeugen - 8x Liegestütze - 8x schräger Bauchmuskel li.           @ 2'</t>
  </si>
  <si>
    <t xml:space="preserve"> - 9x Kniebeugen - 9x Liegestütze - 9x schräger Bauchmuskel re.         @ 2:15'</t>
  </si>
  <si>
    <t xml:space="preserve"> - 10x Kniebeugen - 10x Liegestütze - 10x Bauchmuskel Mitte               @ 2:30'</t>
  </si>
  <si>
    <t xml:space="preserve"> - 11x Kniebeugen - 11x Liegestütze - 11x schräger Bauchmuskel li.     @ 2:45'</t>
  </si>
  <si>
    <t xml:space="preserve"> - 12x Kniebeugen - 12x Liegestütze - 12x Bauchmuskel Mitte               @3'</t>
  </si>
  <si>
    <t xml:space="preserve"> - 11x Kniebeugen - 11x Liegestütze - 11x schräger Bauchmuskel re.     @ 2:45'</t>
  </si>
  <si>
    <t>Schulung der Angonisten / Antagonisten im Wechsel n. Ansage</t>
  </si>
  <si>
    <t>(gegen Widerstand -  Theraband)</t>
  </si>
  <si>
    <t xml:space="preserve"> - jeder sagt eine Übung an (statisch) 45" + 15" Pause</t>
  </si>
  <si>
    <t xml:space="preserve"> - dynamisch - Ansage Trainer 45" + 15" Pause</t>
  </si>
  <si>
    <t xml:space="preserve"> - 3 saubere Liegestütze P: 45"</t>
  </si>
  <si>
    <t>Stabiübungen - 18 Durchgänge</t>
  </si>
  <si>
    <t>5' warmup  - 2' Hampelmann</t>
  </si>
  <si>
    <t>1' cooldown: (langmachen in BaLa und RüLa)</t>
  </si>
  <si>
    <t>Intensitäten gesamt Land  (min./%)</t>
  </si>
  <si>
    <t>63x 100m Kraul</t>
  </si>
  <si>
    <r>
      <t xml:space="preserve">8x 200HL progressiv </t>
    </r>
    <r>
      <rPr>
        <sz val="10"/>
        <rFont val="Calibri"/>
        <family val="2"/>
        <scheme val="minor"/>
      </rPr>
      <t>(vereinfachter Pansold, kein De - jüngsten Jg- 8x 100m)</t>
    </r>
  </si>
  <si>
    <t>10' Vorschlag Aufwärmprogramm - Erläuterung was, warum, wie, ...</t>
  </si>
  <si>
    <t>Land 17:45 - 18:20 Uhr (hinter der Sprunganlage)</t>
  </si>
  <si>
    <t>10' locker, leichtes dehnen, ausschütteln - TE Nachbehandlung</t>
  </si>
  <si>
    <t>70x 100Kr - TN: Katja, Annika, Nina S., Nina L., Emilie, Elias, Larissa, Laura</t>
  </si>
  <si>
    <t>Elias</t>
  </si>
  <si>
    <t>1. 200m BZ2 @ 4'</t>
  </si>
  <si>
    <t>2. 200m BZ2 @ 4'</t>
  </si>
  <si>
    <t>3. 200m BZ2 @ 5'</t>
  </si>
  <si>
    <t>Puls</t>
  </si>
  <si>
    <t>Name</t>
  </si>
  <si>
    <t>8. 200m BZ6</t>
  </si>
  <si>
    <t>7. 200m BZ5 @ 15'</t>
  </si>
  <si>
    <t>6. 200m BZ4 @ 8'</t>
  </si>
  <si>
    <t>8x 200</t>
  </si>
  <si>
    <t>Bence</t>
  </si>
  <si>
    <t>Camillo</t>
  </si>
  <si>
    <t>Laura</t>
  </si>
  <si>
    <t>-</t>
  </si>
  <si>
    <t>8x 100</t>
  </si>
  <si>
    <t>Daniel</t>
  </si>
  <si>
    <t>Erwin</t>
  </si>
  <si>
    <t>vereinfachter Stufentest (n. Pansold - 8x200F bzw. 8x100F)</t>
  </si>
  <si>
    <t>Aufgabenstellung:</t>
  </si>
  <si>
    <t>Emelie</t>
  </si>
  <si>
    <t>Nina L.</t>
  </si>
  <si>
    <t>Nina S.</t>
  </si>
  <si>
    <t>Larissa</t>
  </si>
  <si>
    <t>Jana</t>
  </si>
  <si>
    <t>Svenja</t>
  </si>
  <si>
    <t>Katja</t>
  </si>
  <si>
    <t>progressiv nach Belastungsvorgabe und zusätzlich, jeder errechnet seine Zeit und misst selbstständig den Puls (Wert auf 10")</t>
  </si>
  <si>
    <r>
      <t>AUS:</t>
    </r>
    <r>
      <rPr>
        <sz val="9"/>
        <rFont val="Calibri"/>
        <family val="2"/>
        <scheme val="minor"/>
      </rPr>
      <t xml:space="preserve">   100lo bel.</t>
    </r>
  </si>
  <si>
    <t xml:space="preserve"> - 7x (50TÜ n. Ansage - je Sportler pro Bahn 1x + 50gL) @ 2:30'</t>
  </si>
  <si>
    <t>4. 200m BZ3 @ 4'</t>
  </si>
  <si>
    <t>5. 200m BZ3 @ 7'</t>
  </si>
  <si>
    <t>Anika</t>
  </si>
  <si>
    <t>6x 100KrBe + Brett @ 2:30' BZ4</t>
  </si>
  <si>
    <t>6x 50DeBe o. Brett   BaLa, SeLa, SeLa @ 1:30' BZ4-5</t>
  </si>
  <si>
    <t>6x 100RüBe o. Brett oder BrBe +Brett @ 2:30' BZ4</t>
  </si>
  <si>
    <t>6x 50RüBe oder BrBe @ 1:30'  BZ4-5 (max. TP)</t>
  </si>
  <si>
    <t>10' locker, leichtes dehnen, Schwerpunkt Beine - TE Nachbehandlung</t>
  </si>
  <si>
    <t>bzw. 7x 9x 100, Abgang je 10" langsamer alle restlichen Sportler</t>
  </si>
  <si>
    <t>1' Hampelmann, 1' Burpees, 8' Stabis n. Ansage</t>
  </si>
  <si>
    <t xml:space="preserve">5x 200BZ2  @ 4' </t>
  </si>
  <si>
    <t xml:space="preserve">   2., 4.,    25m La We</t>
  </si>
  <si>
    <r>
      <rPr>
        <b/>
        <sz val="10"/>
        <color rgb="FFFF0000"/>
        <rFont val="Calibri"/>
        <family val="2"/>
        <scheme val="minor"/>
      </rPr>
      <t>1000m KrBe Test</t>
    </r>
    <r>
      <rPr>
        <sz val="10"/>
        <color theme="1"/>
        <rFont val="Calibri"/>
        <family val="2"/>
        <scheme val="minor"/>
      </rPr>
      <t xml:space="preserve"> + Brett</t>
    </r>
  </si>
  <si>
    <t>mit Hinweisen: Wieso, Warum, Wie, …</t>
  </si>
  <si>
    <t>Land 17:30 - 18:05 Uhr  (Treffpunkt Empore)</t>
  </si>
  <si>
    <t>3x Land à 30 - 45min.</t>
  </si>
  <si>
    <t>Gesamtkilometer:</t>
  </si>
  <si>
    <t>1000m KrBe Test</t>
  </si>
  <si>
    <t xml:space="preserve"> (+Brett, vor Wende ein Armzug und Rollwende)</t>
  </si>
  <si>
    <t>500m</t>
  </si>
  <si>
    <t>1000m</t>
  </si>
  <si>
    <t>1000m KrAr Test</t>
  </si>
  <si>
    <t>(+Pullkick und Fußgummi)</t>
  </si>
  <si>
    <t>Emilie</t>
  </si>
  <si>
    <t>24:11</t>
  </si>
  <si>
    <t>1000m Kraulbeine Test (weiblich)</t>
  </si>
  <si>
    <t>mit Brett 25/50 Bahn</t>
  </si>
  <si>
    <t>Bestenliste gesamt</t>
  </si>
  <si>
    <t>Platz</t>
  </si>
  <si>
    <t>Jahrgang</t>
  </si>
  <si>
    <t>Alter</t>
  </si>
  <si>
    <t>Datum</t>
  </si>
  <si>
    <t>Isabelle Härle</t>
  </si>
  <si>
    <t>Tina Knäpple</t>
  </si>
  <si>
    <t>Franziska Kurth</t>
  </si>
  <si>
    <t>Tabea Gebauer</t>
  </si>
  <si>
    <t>Tamara Eisele</t>
  </si>
  <si>
    <t>Jennifer Krämer</t>
  </si>
  <si>
    <t>Xandra Günther</t>
  </si>
  <si>
    <t>Lisa Meßmer</t>
  </si>
  <si>
    <t>9.</t>
  </si>
  <si>
    <t>Lena Lenz</t>
  </si>
  <si>
    <t>10.</t>
  </si>
  <si>
    <t>Lisa Ruppert</t>
  </si>
  <si>
    <t>11.</t>
  </si>
  <si>
    <t>Katja Müller</t>
  </si>
  <si>
    <t>12.</t>
  </si>
  <si>
    <t>Lilli Gerth</t>
  </si>
  <si>
    <t>13.</t>
  </si>
  <si>
    <t>Julia Munding</t>
  </si>
  <si>
    <t>14.</t>
  </si>
  <si>
    <t>Emily Reimer</t>
  </si>
  <si>
    <t>15.</t>
  </si>
  <si>
    <t>Katja Knäpple</t>
  </si>
  <si>
    <t>16.</t>
  </si>
  <si>
    <t>Julia Eisele</t>
  </si>
  <si>
    <t>17.</t>
  </si>
  <si>
    <t>Larissa Erler</t>
  </si>
  <si>
    <t>18.</t>
  </si>
  <si>
    <t>Nicole Binder</t>
  </si>
  <si>
    <t>19.</t>
  </si>
  <si>
    <t>Aileen Zaparty</t>
  </si>
  <si>
    <t>20.</t>
  </si>
  <si>
    <t>Rosana Leone</t>
  </si>
  <si>
    <t>21.</t>
  </si>
  <si>
    <t>Lisa Kabus</t>
  </si>
  <si>
    <t>22.</t>
  </si>
  <si>
    <t>Anja Forstenhäusler</t>
  </si>
  <si>
    <t>23.</t>
  </si>
  <si>
    <t>Joana Bühler</t>
  </si>
  <si>
    <t>24.</t>
  </si>
  <si>
    <t>Nadine Schwarz</t>
  </si>
  <si>
    <t>25.</t>
  </si>
  <si>
    <t>Celine Poyatos</t>
  </si>
  <si>
    <t>26.</t>
  </si>
  <si>
    <t>Jessica Merz</t>
  </si>
  <si>
    <t>27.</t>
  </si>
  <si>
    <t>Julia Riegger</t>
  </si>
  <si>
    <t>28.</t>
  </si>
  <si>
    <t>Kathrin Gräble</t>
  </si>
  <si>
    <t>29.</t>
  </si>
  <si>
    <t>Marina Zoll</t>
  </si>
  <si>
    <t>30.</t>
  </si>
  <si>
    <t>Laura Kaiser</t>
  </si>
  <si>
    <t>31.</t>
  </si>
  <si>
    <t>Cathrin Krug</t>
  </si>
  <si>
    <t>32.</t>
  </si>
  <si>
    <t>Magdalena Rapp</t>
  </si>
  <si>
    <t>33.</t>
  </si>
  <si>
    <t>Nina Albanbauer</t>
  </si>
  <si>
    <t>34.</t>
  </si>
  <si>
    <t>Lucy Haag</t>
  </si>
  <si>
    <t>35.</t>
  </si>
  <si>
    <t>Selma Mujanic</t>
  </si>
  <si>
    <t>36.</t>
  </si>
  <si>
    <t>Marieke Rigter</t>
  </si>
  <si>
    <t>Lisa Steinhauser</t>
  </si>
  <si>
    <t>27:36.00</t>
  </si>
  <si>
    <t>1000m Kraulbeine Test (männlich)</t>
  </si>
  <si>
    <t>mit Brett</t>
  </si>
  <si>
    <t>Noah  Bez</t>
  </si>
  <si>
    <t>Fabio Leone</t>
  </si>
  <si>
    <t>Adrian Wendt</t>
  </si>
  <si>
    <t>Clemens Rapp</t>
  </si>
  <si>
    <t>Daniel Eisele</t>
  </si>
  <si>
    <t>Julian Schneider</t>
  </si>
  <si>
    <t>Felix Kabus</t>
  </si>
  <si>
    <t>Alexander Wendt</t>
  </si>
  <si>
    <t>Tim Rigter</t>
  </si>
  <si>
    <t>Daniel Schwarz</t>
  </si>
  <si>
    <t>Valentin Kunze</t>
  </si>
  <si>
    <t>Dieter Eisele</t>
  </si>
  <si>
    <t>Philip Flach</t>
  </si>
  <si>
    <t>Roman Krug</t>
  </si>
  <si>
    <t>Joshua Bez</t>
  </si>
  <si>
    <t>Marius Beller</t>
  </si>
  <si>
    <t>Alexandru Ene</t>
  </si>
  <si>
    <t>Michael Prausmüller</t>
  </si>
  <si>
    <t>Stefan Richter</t>
  </si>
  <si>
    <t>Roman Boscher</t>
  </si>
  <si>
    <t>Fabian Epp</t>
  </si>
  <si>
    <t>Ruwen Zaparty</t>
  </si>
  <si>
    <t>Steven Epp</t>
  </si>
  <si>
    <t>Stefan Binder</t>
  </si>
  <si>
    <t>Dominik Härle</t>
  </si>
  <si>
    <t>Luca Leone</t>
  </si>
  <si>
    <t>Magnus Buck</t>
  </si>
  <si>
    <t>Jonas Striegel</t>
  </si>
  <si>
    <t>Noah Bez</t>
  </si>
  <si>
    <t>Als Vergleich - die Bestenliste TSV Bad Saulgau</t>
  </si>
  <si>
    <t>24:40</t>
  </si>
  <si>
    <t>25:07</t>
  </si>
  <si>
    <t>25:00</t>
  </si>
  <si>
    <t>25:37</t>
  </si>
  <si>
    <t>8x 100 P:10"</t>
  </si>
  <si>
    <t xml:space="preserve"> - 50TÜ + 50gL (LaWe.)</t>
  </si>
  <si>
    <t xml:space="preserve">    - La BZ3  P:20"</t>
  </si>
  <si>
    <t xml:space="preserve">  -   La BZ3  P:20"</t>
  </si>
  <si>
    <t xml:space="preserve">    - 200BZ2 bel. P:30"</t>
  </si>
  <si>
    <t xml:space="preserve">    - HL BZ2, BZ3, BZ4, BZ6 P:20"</t>
  </si>
  <si>
    <t>(jüngsten Jahrgänge 2x100La, 3x 100Kr)</t>
  </si>
  <si>
    <t>10' n. Ansage Steffen</t>
  </si>
  <si>
    <t>2x (50Be + 100Kr + 50Be + 100La)</t>
  </si>
  <si>
    <t>200bel.</t>
  </si>
  <si>
    <t>3x 300</t>
  </si>
  <si>
    <t>2000m Lagentest (10x 200L o. Pause)</t>
  </si>
  <si>
    <t>1. 200</t>
  </si>
  <si>
    <t>2. 200</t>
  </si>
  <si>
    <t>3. 200</t>
  </si>
  <si>
    <t>4. 200</t>
  </si>
  <si>
    <t>5. 200</t>
  </si>
  <si>
    <t>6. 200</t>
  </si>
  <si>
    <t>7. 200</t>
  </si>
  <si>
    <t>8. 200</t>
  </si>
  <si>
    <t>9. 200</t>
  </si>
  <si>
    <t>10. 200</t>
  </si>
  <si>
    <t>End/Schnitt</t>
  </si>
  <si>
    <t>BZ4 / 90%</t>
  </si>
  <si>
    <t>BZ6/100%</t>
  </si>
  <si>
    <t>nach kurzer Pause bei 1000, weitere 1000m geschwommen</t>
  </si>
  <si>
    <t>bei Annahme Test = BZ2-3 / ca. 82% der Bestzeit, dann:</t>
  </si>
  <si>
    <t xml:space="preserve"> - 100Kr 3er Zug lang BZ2 + 100HL BZ3 + 100F er Zug BZ4</t>
  </si>
  <si>
    <t>10x 50BZ3</t>
  </si>
  <si>
    <t xml:space="preserve"> - 300Kr + Schnorchel + Fp</t>
  </si>
  <si>
    <t xml:space="preserve"> - 300KrAr + Fp + Pb (50BZ4 + 100BZ2)</t>
  </si>
  <si>
    <t>5x 400Kr</t>
  </si>
  <si>
    <t xml:space="preserve"> - 400BZ3</t>
  </si>
  <si>
    <t xml:space="preserve"> - 300BZ3 + 100progr. BZ4-5</t>
  </si>
  <si>
    <t xml:space="preserve"> - 200BZ3 + 200progr. BZ4-5</t>
  </si>
  <si>
    <t xml:space="preserve"> - 100BZ3 + 300progr. BZ4-5</t>
  </si>
  <si>
    <t>200bel. BZ2</t>
  </si>
  <si>
    <t>100HL BZ3</t>
  </si>
  <si>
    <t>100bel. BZ2</t>
  </si>
  <si>
    <t xml:space="preserve"> - +Schnorchel + Paddels + Flossen</t>
  </si>
  <si>
    <t xml:space="preserve">    - 50Be - 100gL - 50DPS - 100gL</t>
  </si>
  <si>
    <t>3x 300Kr BZ3</t>
  </si>
  <si>
    <t>6x 50HL BZ4 + 25HL progr. + 25bel.BZ2</t>
  </si>
  <si>
    <t xml:space="preserve"> 200Ar + Pb 3er Atmung - 200bel.</t>
  </si>
  <si>
    <t>400bel. Davon min. 50Ad</t>
  </si>
  <si>
    <t xml:space="preserve"> - 50Kominationen + 50gL bel.</t>
  </si>
  <si>
    <t>1., 3., 5., 7., 9.  : 25KrTÜ + viel Rotation + 25gL</t>
  </si>
  <si>
    <t>2., 4., 6., 8., 10.  : 25HLTÜ + 25gL</t>
  </si>
  <si>
    <t>2000La Test (50iger We.) bzw. 1000LaTest (j.Jg.)</t>
  </si>
  <si>
    <t>400BZ3</t>
  </si>
  <si>
    <t>300BZ3 + 100BZ4-5</t>
  </si>
  <si>
    <t>200BZ3 + 200BZ4-5</t>
  </si>
  <si>
    <t>100BZ3  + 100BZ4-5</t>
  </si>
  <si>
    <t>+Fp</t>
  </si>
  <si>
    <t>+Pb</t>
  </si>
  <si>
    <t>400BZ4-5</t>
  </si>
  <si>
    <t xml:space="preserve">                                                                                                                                          Daniel, Jana, Erwin, Svenja</t>
  </si>
  <si>
    <r>
      <t xml:space="preserve">5x 100De </t>
    </r>
    <r>
      <rPr>
        <i/>
        <sz val="10"/>
        <color indexed="8"/>
        <rFont val="Calibri"/>
        <family val="2"/>
        <scheme val="minor"/>
      </rPr>
      <t>(druckvoll Be /Rumpf)  3x normal, 2x +Fp                                               4x 25 + 50De + 25</t>
    </r>
  </si>
  <si>
    <t xml:space="preserve"> @2:10', 2:05', 2:00', 1:55'                                                                                           @ 2:25', ….</t>
  </si>
  <si>
    <r>
      <t xml:space="preserve">10x 200Rü </t>
    </r>
    <r>
      <rPr>
        <i/>
        <sz val="10"/>
        <color indexed="8"/>
        <rFont val="Calibri"/>
        <family val="2"/>
        <scheme val="minor"/>
      </rPr>
      <t>(konti. Be, stabi. Handgelenk,  Rumpfstabi)  6x normal, 4x +Fp       7x 200</t>
    </r>
  </si>
  <si>
    <t xml:space="preserve"> @ 3:45', 3:40', 3:35', 3:30', 3:25', 3:20', 3:15', 3:10', 3:05'                                 @ 4', ….</t>
  </si>
  <si>
    <r>
      <t>5x 100Br</t>
    </r>
    <r>
      <rPr>
        <i/>
        <sz val="10"/>
        <color indexed="8"/>
        <rFont val="Calibri"/>
        <family val="2"/>
        <scheme val="minor"/>
      </rPr>
      <t xml:space="preserve"> (aktiv aus Be, Bei Ar Streckung eng)  3x normal, 2x +Fp                      4x 100</t>
    </r>
  </si>
  <si>
    <t xml:space="preserve"> @2:10', 2:05', 2:00', 1:55'                                                                                         @ 2:30', ….</t>
  </si>
  <si>
    <r>
      <t xml:space="preserve">10x 200Kr </t>
    </r>
    <r>
      <rPr>
        <i/>
        <sz val="10"/>
        <color indexed="8"/>
        <rFont val="Calibri"/>
        <family val="2"/>
        <scheme val="minor"/>
      </rPr>
      <t>(Handstellung eint., Handgelenk stabil - wenig Ausgleichbew.) 6x normal, 4x +Fp          7x 200</t>
    </r>
  </si>
  <si>
    <t xml:space="preserve"> @ 3:35', 3:30', 3:25', 3:20', 3:15', 3:05', 3:00', 2:55', 2:50'                                                                     @ 4', 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</si>
</sst>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164" formatCode="0.0"/>
    <numFmt numFmtId="165" formatCode="[$-F400]h:mm:ss\ AM/PM"/>
    <numFmt numFmtId="166" formatCode="_-* #,##0.00&quot; €&quot;_-;\-* #,##0.00&quot; €&quot;_-;_-* \-??&quot; €&quot;_-;_-@_-"/>
    <numFmt numFmtId="167" formatCode="_-* #,##0.00\ _€_-;\-* #,##0.00\ _€_-;_-* \-??\ _€_-;_-@_-"/>
    <numFmt numFmtId="168" formatCode="0.00\ &quot;km&quot;"/>
    <numFmt numFmtId="170" formatCode="[$-F800]dddd\,\ mmmm\ dd\,\ yyyy"/>
    <numFmt numFmtId="171" formatCode="&quot;Gesamt:&quot;\ 0\ &quot;min.&quot;"/>
    <numFmt numFmtId="172" formatCode="mm:ss.00"/>
  </numFmts>
  <fonts count="5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72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24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charset val="1"/>
    </font>
    <font>
      <b/>
      <sz val="10"/>
      <color rgb="FFFF0000"/>
      <name val="Calibri"/>
      <family val="2"/>
      <scheme val="minor"/>
    </font>
    <font>
      <u/>
      <sz val="9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sz val="11"/>
      <color indexed="8"/>
      <name val="Calibri"/>
      <family val="2"/>
      <charset val="1"/>
    </font>
    <font>
      <u/>
      <sz val="9"/>
      <name val="Calibri"/>
      <family val="2"/>
    </font>
    <font>
      <u/>
      <sz val="9"/>
      <name val="Calibri"/>
      <family val="2"/>
      <charset val="1"/>
    </font>
    <font>
      <b/>
      <sz val="11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theme="1" tint="4.9989318521683403E-2"/>
      <name val="Calibri"/>
      <family val="2"/>
      <scheme val="minor"/>
    </font>
    <font>
      <u/>
      <sz val="10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name val="Calibri"/>
      <family val="2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00B0F0"/>
        <bgColor indexed="19"/>
      </patternFill>
    </fill>
    <fill>
      <patternFill patternType="solid">
        <fgColor rgb="FFFFC000"/>
        <bgColor indexed="1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3">
    <xf numFmtId="0" fontId="0" fillId="0" borderId="0"/>
    <xf numFmtId="19" fontId="3" fillId="0" borderId="0"/>
    <xf numFmtId="9" fontId="14" fillId="0" borderId="0" applyFont="0" applyFill="0" applyBorder="0" applyAlignment="0" applyProtection="0"/>
    <xf numFmtId="165" fontId="14" fillId="0" borderId="0"/>
    <xf numFmtId="166" fontId="15" fillId="0" borderId="0" applyFill="0" applyBorder="0" applyAlignment="0" applyProtection="0"/>
    <xf numFmtId="44" fontId="14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7" fontId="15" fillId="0" borderId="0" applyFill="0" applyBorder="0" applyAlignment="0" applyProtection="0"/>
    <xf numFmtId="9" fontId="15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4" fillId="0" borderId="0"/>
    <xf numFmtId="165" fontId="14" fillId="0" borderId="0"/>
    <xf numFmtId="0" fontId="14" fillId="0" borderId="0"/>
    <xf numFmtId="19" fontId="16" fillId="0" borderId="0"/>
    <xf numFmtId="19" fontId="16" fillId="0" borderId="0"/>
    <xf numFmtId="19" fontId="16" fillId="0" borderId="0"/>
    <xf numFmtId="19" fontId="16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0" fontId="2" fillId="0" borderId="0"/>
    <xf numFmtId="0" fontId="14" fillId="0" borderId="0"/>
    <xf numFmtId="0" fontId="14" fillId="0" borderId="0"/>
  </cellStyleXfs>
  <cellXfs count="334">
    <xf numFmtId="0" fontId="0" fillId="0" borderId="0" xfId="0"/>
    <xf numFmtId="0" fontId="5" fillId="0" borderId="0" xfId="1" applyNumberFormat="1" applyFont="1" applyAlignment="1">
      <alignment vertical="center"/>
    </xf>
    <xf numFmtId="0" fontId="5" fillId="2" borderId="6" xfId="1" applyNumberFormat="1" applyFont="1" applyFill="1" applyBorder="1" applyAlignment="1">
      <alignment vertical="center"/>
    </xf>
    <xf numFmtId="0" fontId="5" fillId="2" borderId="7" xfId="1" applyNumberFormat="1" applyFont="1" applyFill="1" applyBorder="1" applyAlignment="1">
      <alignment vertical="center"/>
    </xf>
    <xf numFmtId="0" fontId="6" fillId="2" borderId="7" xfId="1" applyNumberFormat="1" applyFont="1" applyFill="1" applyBorder="1" applyAlignment="1">
      <alignment vertical="center"/>
    </xf>
    <xf numFmtId="0" fontId="5" fillId="2" borderId="8" xfId="1" applyNumberFormat="1" applyFont="1" applyFill="1" applyBorder="1" applyAlignment="1">
      <alignment vertical="center"/>
    </xf>
    <xf numFmtId="0" fontId="5" fillId="2" borderId="9" xfId="1" applyNumberFormat="1" applyFont="1" applyFill="1" applyBorder="1" applyAlignment="1">
      <alignment vertical="center"/>
    </xf>
    <xf numFmtId="0" fontId="5" fillId="2" borderId="0" xfId="1" applyNumberFormat="1" applyFont="1" applyFill="1" applyBorder="1" applyAlignment="1">
      <alignment vertical="center"/>
    </xf>
    <xf numFmtId="0" fontId="5" fillId="2" borderId="13" xfId="1" applyNumberFormat="1" applyFont="1" applyFill="1" applyBorder="1" applyAlignment="1">
      <alignment vertical="center"/>
    </xf>
    <xf numFmtId="0" fontId="9" fillId="7" borderId="1" xfId="1" applyNumberFormat="1" applyFont="1" applyFill="1" applyBorder="1" applyAlignment="1">
      <alignment horizontal="center" vertical="center"/>
    </xf>
    <xf numFmtId="0" fontId="6" fillId="0" borderId="18" xfId="1" applyNumberFormat="1" applyFont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0" fontId="6" fillId="9" borderId="1" xfId="1" applyNumberFormat="1" applyFont="1" applyFill="1" applyBorder="1" applyAlignment="1">
      <alignment horizontal="center" vertical="center"/>
    </xf>
    <xf numFmtId="0" fontId="6" fillId="9" borderId="19" xfId="1" applyNumberFormat="1" applyFont="1" applyFill="1" applyBorder="1" applyAlignment="1">
      <alignment horizontal="center" vertical="center"/>
    </xf>
    <xf numFmtId="0" fontId="5" fillId="0" borderId="17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2" fontId="6" fillId="0" borderId="18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19" xfId="1" applyNumberFormat="1" applyFont="1" applyBorder="1" applyAlignment="1">
      <alignment horizontal="center" vertical="center"/>
    </xf>
    <xf numFmtId="0" fontId="5" fillId="0" borderId="17" xfId="1" applyNumberFormat="1" applyFont="1" applyBorder="1" applyAlignment="1">
      <alignment vertical="center"/>
    </xf>
    <xf numFmtId="0" fontId="8" fillId="0" borderId="0" xfId="1" applyNumberFormat="1" applyFont="1" applyAlignment="1">
      <alignment vertical="center"/>
    </xf>
    <xf numFmtId="1" fontId="6" fillId="0" borderId="1" xfId="1" applyNumberFormat="1" applyFont="1" applyBorder="1" applyAlignment="1">
      <alignment horizontal="center" vertical="center"/>
    </xf>
    <xf numFmtId="1" fontId="6" fillId="0" borderId="19" xfId="1" applyNumberFormat="1" applyFont="1" applyBorder="1" applyAlignment="1">
      <alignment horizontal="center" vertical="center"/>
    </xf>
    <xf numFmtId="2" fontId="5" fillId="0" borderId="13" xfId="1" applyNumberFormat="1" applyFont="1" applyBorder="1" applyAlignment="1">
      <alignment horizontal="center" vertical="center"/>
    </xf>
    <xf numFmtId="1" fontId="6" fillId="0" borderId="18" xfId="1" applyNumberFormat="1" applyFont="1" applyBorder="1" applyAlignment="1">
      <alignment horizontal="center" vertical="center"/>
    </xf>
    <xf numFmtId="19" fontId="11" fillId="0" borderId="20" xfId="1" applyNumberFormat="1" applyFont="1" applyBorder="1" applyAlignment="1">
      <alignment vertical="center"/>
    </xf>
    <xf numFmtId="19" fontId="11" fillId="0" borderId="17" xfId="1" applyFont="1" applyBorder="1" applyAlignment="1">
      <alignment vertical="center"/>
    </xf>
    <xf numFmtId="19" fontId="11" fillId="0" borderId="17" xfId="1" applyNumberFormat="1" applyFont="1" applyBorder="1" applyAlignment="1">
      <alignment horizontal="left" vertical="center"/>
    </xf>
    <xf numFmtId="2" fontId="5" fillId="0" borderId="0" xfId="1" applyNumberFormat="1" applyFont="1" applyBorder="1" applyAlignment="1">
      <alignment horizontal="center" vertical="center"/>
    </xf>
    <xf numFmtId="1" fontId="6" fillId="0" borderId="18" xfId="1" applyNumberFormat="1" applyFont="1" applyBorder="1" applyAlignment="1">
      <alignment vertical="center"/>
    </xf>
    <xf numFmtId="2" fontId="6" fillId="0" borderId="1" xfId="1" applyNumberFormat="1" applyFont="1" applyBorder="1" applyAlignment="1">
      <alignment vertical="center"/>
    </xf>
    <xf numFmtId="1" fontId="6" fillId="0" borderId="1" xfId="1" applyNumberFormat="1" applyFont="1" applyBorder="1" applyAlignment="1">
      <alignment vertical="center"/>
    </xf>
    <xf numFmtId="0" fontId="5" fillId="0" borderId="13" xfId="1" applyNumberFormat="1" applyFont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2" fontId="6" fillId="0" borderId="22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horizontal="left"/>
    </xf>
    <xf numFmtId="2" fontId="5" fillId="0" borderId="21" xfId="1" applyNumberFormat="1" applyFont="1" applyBorder="1" applyAlignment="1">
      <alignment horizontal="center" vertical="center"/>
    </xf>
    <xf numFmtId="0" fontId="5" fillId="0" borderId="23" xfId="1" applyNumberFormat="1" applyFont="1" applyBorder="1" applyAlignment="1">
      <alignment horizontal="right" vertical="center"/>
    </xf>
    <xf numFmtId="2" fontId="5" fillId="0" borderId="24" xfId="1" applyNumberFormat="1" applyFont="1" applyBorder="1" applyAlignment="1">
      <alignment horizontal="center" vertical="center"/>
    </xf>
    <xf numFmtId="1" fontId="6" fillId="0" borderId="25" xfId="1" applyNumberFormat="1" applyFont="1" applyBorder="1" applyAlignment="1">
      <alignment horizontal="center" vertical="center"/>
    </xf>
    <xf numFmtId="2" fontId="6" fillId="0" borderId="26" xfId="1" applyNumberFormat="1" applyFont="1" applyBorder="1" applyAlignment="1">
      <alignment horizontal="center" vertical="center"/>
    </xf>
    <xf numFmtId="2" fontId="6" fillId="0" borderId="27" xfId="1" applyNumberFormat="1" applyFont="1" applyBorder="1" applyAlignment="1">
      <alignment horizontal="center" vertical="center"/>
    </xf>
    <xf numFmtId="1" fontId="6" fillId="0" borderId="26" xfId="1" applyNumberFormat="1" applyFont="1" applyBorder="1" applyAlignment="1">
      <alignment horizontal="center" vertical="center"/>
    </xf>
    <xf numFmtId="1" fontId="6" fillId="0" borderId="27" xfId="1" applyNumberFormat="1" applyFont="1" applyBorder="1" applyAlignment="1">
      <alignment horizontal="center" vertical="center"/>
    </xf>
    <xf numFmtId="2" fontId="5" fillId="0" borderId="29" xfId="1" applyNumberFormat="1" applyFont="1" applyBorder="1" applyAlignment="1">
      <alignment horizontal="center" vertical="center"/>
    </xf>
    <xf numFmtId="0" fontId="5" fillId="2" borderId="30" xfId="1" applyNumberFormat="1" applyFont="1" applyFill="1" applyBorder="1" applyAlignment="1">
      <alignment vertical="center"/>
    </xf>
    <xf numFmtId="0" fontId="5" fillId="2" borderId="5" xfId="1" applyNumberFormat="1" applyFont="1" applyFill="1" applyBorder="1" applyAlignment="1">
      <alignment vertical="center"/>
    </xf>
    <xf numFmtId="0" fontId="5" fillId="2" borderId="5" xfId="1" applyNumberFormat="1" applyFont="1" applyFill="1" applyBorder="1" applyAlignment="1">
      <alignment horizontal="right" vertical="center"/>
    </xf>
    <xf numFmtId="2" fontId="5" fillId="2" borderId="5" xfId="1" applyNumberFormat="1" applyFont="1" applyFill="1" applyBorder="1" applyAlignment="1">
      <alignment horizontal="center" vertical="center"/>
    </xf>
    <xf numFmtId="2" fontId="6" fillId="2" borderId="5" xfId="1" applyNumberFormat="1" applyFont="1" applyFill="1" applyBorder="1" applyAlignment="1">
      <alignment horizontal="center" vertical="center"/>
    </xf>
    <xf numFmtId="0" fontId="6" fillId="2" borderId="5" xfId="1" applyNumberFormat="1" applyFont="1" applyFill="1" applyBorder="1" applyAlignment="1">
      <alignment horizontal="right" vertical="center"/>
    </xf>
    <xf numFmtId="0" fontId="8" fillId="2" borderId="5" xfId="1" applyNumberFormat="1" applyFont="1" applyFill="1" applyBorder="1" applyAlignment="1">
      <alignment vertical="center"/>
    </xf>
    <xf numFmtId="0" fontId="5" fillId="2" borderId="21" xfId="1" applyNumberFormat="1" applyFont="1" applyFill="1" applyBorder="1" applyAlignment="1">
      <alignment vertical="center"/>
    </xf>
    <xf numFmtId="0" fontId="5" fillId="0" borderId="0" xfId="1" applyNumberFormat="1" applyFont="1" applyBorder="1" applyAlignment="1">
      <alignment horizontal="right" vertical="center"/>
    </xf>
    <xf numFmtId="2" fontId="6" fillId="0" borderId="0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right" vertical="center"/>
    </xf>
    <xf numFmtId="0" fontId="5" fillId="0" borderId="20" xfId="1" applyNumberFormat="1" applyFont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0" fontId="5" fillId="0" borderId="28" xfId="1" applyNumberFormat="1" applyFont="1" applyBorder="1" applyAlignment="1">
      <alignment horizontal="right" vertical="center"/>
    </xf>
    <xf numFmtId="0" fontId="7" fillId="2" borderId="5" xfId="1" applyNumberFormat="1" applyFont="1" applyFill="1" applyBorder="1" applyAlignment="1">
      <alignment horizontal="center" vertical="center" textRotation="90"/>
    </xf>
    <xf numFmtId="2" fontId="5" fillId="0" borderId="13" xfId="1" applyNumberFormat="1" applyFont="1" applyFill="1" applyBorder="1" applyAlignment="1">
      <alignment horizontal="center" vertical="center"/>
    </xf>
    <xf numFmtId="0" fontId="6" fillId="0" borderId="0" xfId="1" applyNumberFormat="1" applyFont="1" applyAlignment="1">
      <alignment vertical="center"/>
    </xf>
    <xf numFmtId="0" fontId="5" fillId="0" borderId="13" xfId="1" applyNumberFormat="1" applyFont="1" applyFill="1" applyBorder="1" applyAlignment="1">
      <alignment vertical="center"/>
    </xf>
    <xf numFmtId="1" fontId="6" fillId="0" borderId="22" xfId="1" applyNumberFormat="1" applyFont="1" applyBorder="1" applyAlignment="1">
      <alignment horizontal="center" vertical="center"/>
    </xf>
    <xf numFmtId="2" fontId="5" fillId="0" borderId="21" xfId="1" applyNumberFormat="1" applyFont="1" applyFill="1" applyBorder="1" applyAlignment="1">
      <alignment horizontal="center" vertical="center"/>
    </xf>
    <xf numFmtId="0" fontId="5" fillId="0" borderId="20" xfId="1" applyNumberFormat="1" applyFont="1" applyFill="1" applyBorder="1" applyAlignment="1">
      <alignment vertical="center"/>
    </xf>
    <xf numFmtId="0" fontId="13" fillId="0" borderId="17" xfId="1" applyNumberFormat="1" applyFont="1" applyFill="1" applyBorder="1" applyAlignment="1">
      <alignment vertical="center"/>
    </xf>
    <xf numFmtId="2" fontId="10" fillId="0" borderId="20" xfId="1" applyNumberFormat="1" applyFont="1" applyFill="1" applyBorder="1" applyAlignment="1">
      <alignment horizontal="left" vertical="center"/>
    </xf>
    <xf numFmtId="2" fontId="17" fillId="0" borderId="17" xfId="1" applyNumberFormat="1" applyFont="1" applyFill="1" applyBorder="1" applyAlignment="1">
      <alignment vertical="center"/>
    </xf>
    <xf numFmtId="2" fontId="5" fillId="0" borderId="17" xfId="1" applyNumberFormat="1" applyFont="1" applyFill="1" applyBorder="1" applyAlignment="1">
      <alignment vertical="center"/>
    </xf>
    <xf numFmtId="2" fontId="5" fillId="0" borderId="20" xfId="1" applyNumberFormat="1" applyFont="1" applyFill="1" applyBorder="1" applyAlignment="1">
      <alignment vertical="center"/>
    </xf>
    <xf numFmtId="0" fontId="13" fillId="0" borderId="17" xfId="1" applyNumberFormat="1" applyFont="1" applyBorder="1" applyAlignment="1">
      <alignment horizontal="left" vertical="center"/>
    </xf>
    <xf numFmtId="19" fontId="18" fillId="0" borderId="17" xfId="1" applyFont="1" applyBorder="1" applyAlignment="1">
      <alignment vertical="center"/>
    </xf>
    <xf numFmtId="164" fontId="5" fillId="0" borderId="13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vertical="center"/>
    </xf>
    <xf numFmtId="0" fontId="13" fillId="0" borderId="17" xfId="1" applyNumberFormat="1" applyFont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20" fillId="0" borderId="17" xfId="1" applyNumberFormat="1" applyFont="1" applyBorder="1" applyAlignment="1">
      <alignment vertical="center"/>
    </xf>
    <xf numFmtId="0" fontId="21" fillId="0" borderId="0" xfId="0" applyFont="1"/>
    <xf numFmtId="0" fontId="23" fillId="0" borderId="17" xfId="1" applyNumberFormat="1" applyFont="1" applyBorder="1" applyAlignment="1">
      <alignment vertical="center"/>
    </xf>
    <xf numFmtId="0" fontId="21" fillId="0" borderId="20" xfId="0" applyFont="1" applyBorder="1"/>
    <xf numFmtId="0" fontId="6" fillId="0" borderId="0" xfId="1" applyNumberFormat="1" applyFont="1" applyAlignment="1">
      <alignment horizontal="center" vertical="center"/>
    </xf>
    <xf numFmtId="0" fontId="8" fillId="0" borderId="0" xfId="1" applyNumberFormat="1" applyFont="1" applyAlignment="1">
      <alignment horizontal="center" vertical="center"/>
    </xf>
    <xf numFmtId="168" fontId="8" fillId="0" borderId="0" xfId="1" applyNumberFormat="1" applyFont="1" applyAlignment="1">
      <alignment horizontal="center" vertical="center"/>
    </xf>
    <xf numFmtId="9" fontId="6" fillId="0" borderId="1" xfId="68" applyFont="1" applyBorder="1" applyAlignment="1">
      <alignment horizontal="center" vertical="center"/>
    </xf>
    <xf numFmtId="0" fontId="24" fillId="0" borderId="0" xfId="0" applyFont="1" applyAlignment="1"/>
    <xf numFmtId="0" fontId="25" fillId="0" borderId="0" xfId="0" applyFont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Border="1"/>
    <xf numFmtId="0" fontId="21" fillId="0" borderId="31" xfId="0" applyFont="1" applyBorder="1"/>
    <xf numFmtId="46" fontId="26" fillId="11" borderId="0" xfId="0" applyNumberFormat="1" applyFont="1" applyFill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21" fontId="21" fillId="0" borderId="33" xfId="0" applyNumberFormat="1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21" fontId="21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21" fontId="21" fillId="0" borderId="17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21" fontId="21" fillId="0" borderId="35" xfId="0" applyNumberFormat="1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1" fillId="0" borderId="17" xfId="0" applyFont="1" applyBorder="1"/>
    <xf numFmtId="0" fontId="24" fillId="0" borderId="23" xfId="0" applyFont="1" applyBorder="1" applyAlignment="1">
      <alignment horizontal="center" vertical="center"/>
    </xf>
    <xf numFmtId="0" fontId="20" fillId="0" borderId="17" xfId="1" applyNumberFormat="1" applyFont="1" applyBorder="1" applyAlignment="1">
      <alignment horizontal="left" vertical="center"/>
    </xf>
    <xf numFmtId="0" fontId="23" fillId="0" borderId="17" xfId="1" quotePrefix="1" applyNumberFormat="1" applyFont="1" applyBorder="1" applyAlignment="1">
      <alignment vertical="center"/>
    </xf>
    <xf numFmtId="0" fontId="23" fillId="0" borderId="20" xfId="1" applyNumberFormat="1" applyFont="1" applyBorder="1" applyAlignment="1">
      <alignment vertical="center"/>
    </xf>
    <xf numFmtId="0" fontId="20" fillId="0" borderId="17" xfId="1" applyNumberFormat="1" applyFont="1" applyFill="1" applyBorder="1" applyAlignment="1">
      <alignment horizontal="left" vertical="center"/>
    </xf>
    <xf numFmtId="0" fontId="23" fillId="0" borderId="17" xfId="1" applyNumberFormat="1" applyFont="1" applyFill="1" applyBorder="1" applyAlignment="1">
      <alignment horizontal="left" vertical="center"/>
    </xf>
    <xf numFmtId="0" fontId="23" fillId="0" borderId="20" xfId="1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3" borderId="1" xfId="0" applyFont="1" applyFill="1" applyBorder="1"/>
    <xf numFmtId="0" fontId="6" fillId="2" borderId="39" xfId="1" applyNumberFormat="1" applyFont="1" applyFill="1" applyBorder="1" applyAlignment="1">
      <alignment horizontal="center" vertical="center"/>
    </xf>
    <xf numFmtId="0" fontId="6" fillId="2" borderId="19" xfId="1" applyNumberFormat="1" applyFont="1" applyFill="1" applyBorder="1" applyAlignment="1">
      <alignment horizontal="center" vertical="center"/>
    </xf>
    <xf numFmtId="164" fontId="6" fillId="0" borderId="39" xfId="1" applyNumberFormat="1" applyFont="1" applyBorder="1" applyAlignment="1">
      <alignment horizontal="center" vertical="center"/>
    </xf>
    <xf numFmtId="164" fontId="6" fillId="0" borderId="19" xfId="1" applyNumberFormat="1" applyFont="1" applyBorder="1" applyAlignment="1">
      <alignment horizontal="center" vertical="center"/>
    </xf>
    <xf numFmtId="9" fontId="6" fillId="0" borderId="40" xfId="68" applyFont="1" applyBorder="1" applyAlignment="1">
      <alignment horizontal="center" vertical="center"/>
    </xf>
    <xf numFmtId="9" fontId="6" fillId="0" borderId="26" xfId="68" applyFont="1" applyBorder="1" applyAlignment="1">
      <alignment horizontal="center" vertical="center"/>
    </xf>
    <xf numFmtId="9" fontId="6" fillId="0" borderId="27" xfId="68" applyFont="1" applyBorder="1" applyAlignment="1">
      <alignment horizontal="center" vertical="center"/>
    </xf>
    <xf numFmtId="0" fontId="6" fillId="9" borderId="39" xfId="1" applyNumberFormat="1" applyFont="1" applyFill="1" applyBorder="1" applyAlignment="1">
      <alignment horizontal="center" vertical="center"/>
    </xf>
    <xf numFmtId="9" fontId="6" fillId="0" borderId="39" xfId="68" applyFont="1" applyBorder="1" applyAlignment="1">
      <alignment horizontal="center" vertical="center"/>
    </xf>
    <xf numFmtId="9" fontId="6" fillId="0" borderId="19" xfId="68" applyFont="1" applyBorder="1" applyAlignment="1">
      <alignment horizontal="center" vertical="center"/>
    </xf>
    <xf numFmtId="0" fontId="6" fillId="2" borderId="41" xfId="1" applyNumberFormat="1" applyFont="1" applyFill="1" applyBorder="1" applyAlignment="1">
      <alignment horizontal="center" vertical="center"/>
    </xf>
    <xf numFmtId="0" fontId="6" fillId="2" borderId="42" xfId="1" applyNumberFormat="1" applyFont="1" applyFill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1" fontId="6" fillId="0" borderId="39" xfId="1" applyNumberFormat="1" applyFont="1" applyBorder="1" applyAlignment="1">
      <alignment horizontal="center" vertical="center"/>
    </xf>
    <xf numFmtId="0" fontId="23" fillId="0" borderId="17" xfId="0" applyFont="1" applyBorder="1"/>
    <xf numFmtId="0" fontId="23" fillId="0" borderId="20" xfId="0" applyFont="1" applyBorder="1"/>
    <xf numFmtId="0" fontId="23" fillId="0" borderId="20" xfId="1" applyNumberFormat="1" applyFont="1" applyBorder="1" applyAlignment="1">
      <alignment horizontal="left"/>
    </xf>
    <xf numFmtId="0" fontId="8" fillId="0" borderId="0" xfId="1" applyNumberFormat="1" applyFont="1" applyAlignment="1">
      <alignment horizontal="center" vertical="center"/>
    </xf>
    <xf numFmtId="2" fontId="32" fillId="0" borderId="17" xfId="1" applyNumberFormat="1" applyFont="1" applyFill="1" applyBorder="1" applyAlignment="1">
      <alignment vertical="center"/>
    </xf>
    <xf numFmtId="0" fontId="21" fillId="0" borderId="17" xfId="33" applyFont="1" applyBorder="1"/>
    <xf numFmtId="0" fontId="21" fillId="0" borderId="20" xfId="33" applyFont="1" applyBorder="1"/>
    <xf numFmtId="0" fontId="12" fillId="0" borderId="17" xfId="33" applyFont="1" applyBorder="1"/>
    <xf numFmtId="0" fontId="22" fillId="0" borderId="17" xfId="33" applyFont="1" applyBorder="1"/>
    <xf numFmtId="0" fontId="6" fillId="9" borderId="14" xfId="1" applyNumberFormat="1" applyFont="1" applyFill="1" applyBorder="1" applyAlignment="1">
      <alignment horizontal="center" vertical="center"/>
    </xf>
    <xf numFmtId="164" fontId="6" fillId="0" borderId="14" xfId="1" applyNumberFormat="1" applyFont="1" applyBorder="1" applyAlignment="1">
      <alignment horizontal="center" vertical="center"/>
    </xf>
    <xf numFmtId="9" fontId="6" fillId="0" borderId="14" xfId="68" applyFont="1" applyBorder="1" applyAlignment="1">
      <alignment horizontal="center" vertical="center"/>
    </xf>
    <xf numFmtId="0" fontId="6" fillId="2" borderId="28" xfId="1" applyNumberFormat="1" applyFont="1" applyFill="1" applyBorder="1" applyAlignment="1">
      <alignment horizontal="center" vertical="center"/>
    </xf>
    <xf numFmtId="0" fontId="6" fillId="9" borderId="4" xfId="1" applyNumberFormat="1" applyFont="1" applyFill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9" fontId="6" fillId="0" borderId="4" xfId="68" applyFont="1" applyBorder="1" applyAlignment="1">
      <alignment horizontal="center" vertical="center"/>
    </xf>
    <xf numFmtId="0" fontId="6" fillId="9" borderId="43" xfId="1" applyNumberFormat="1" applyFont="1" applyFill="1" applyBorder="1" applyAlignment="1">
      <alignment horizontal="center" vertical="center"/>
    </xf>
    <xf numFmtId="0" fontId="6" fillId="9" borderId="44" xfId="1" applyNumberFormat="1" applyFont="1" applyFill="1" applyBorder="1" applyAlignment="1">
      <alignment horizontal="center" vertical="center"/>
    </xf>
    <xf numFmtId="19" fontId="11" fillId="0" borderId="17" xfId="1" quotePrefix="1" applyNumberFormat="1" applyFont="1" applyBorder="1" applyAlignment="1">
      <alignment vertical="center"/>
    </xf>
    <xf numFmtId="165" fontId="14" fillId="0" borderId="0" xfId="3"/>
    <xf numFmtId="165" fontId="36" fillId="3" borderId="31" xfId="3" applyFont="1" applyFill="1" applyBorder="1" applyAlignment="1">
      <alignment horizontal="center"/>
    </xf>
    <xf numFmtId="165" fontId="37" fillId="0" borderId="6" xfId="3" applyFont="1" applyFill="1" applyBorder="1" applyAlignment="1">
      <alignment horizontal="center"/>
    </xf>
    <xf numFmtId="165" fontId="37" fillId="0" borderId="7" xfId="3" applyFont="1" applyFill="1" applyBorder="1" applyAlignment="1">
      <alignment horizontal="center"/>
    </xf>
    <xf numFmtId="165" fontId="37" fillId="0" borderId="8" xfId="3" applyFont="1" applyFill="1" applyBorder="1" applyAlignment="1">
      <alignment horizontal="center"/>
    </xf>
    <xf numFmtId="165" fontId="38" fillId="0" borderId="0" xfId="3" applyFont="1" applyFill="1"/>
    <xf numFmtId="165" fontId="14" fillId="0" borderId="9" xfId="3" applyBorder="1" applyAlignment="1">
      <alignment horizontal="center"/>
    </xf>
    <xf numFmtId="165" fontId="39" fillId="0" borderId="0" xfId="3" applyFont="1" applyBorder="1" applyAlignment="1">
      <alignment horizontal="center"/>
    </xf>
    <xf numFmtId="165" fontId="40" fillId="0" borderId="0" xfId="3" applyFont="1" applyBorder="1" applyAlignment="1">
      <alignment horizontal="center"/>
    </xf>
    <xf numFmtId="165" fontId="40" fillId="0" borderId="13" xfId="3" applyFont="1" applyBorder="1" applyAlignment="1">
      <alignment horizontal="center"/>
    </xf>
    <xf numFmtId="165" fontId="14" fillId="0" borderId="30" xfId="3" applyBorder="1" applyAlignment="1">
      <alignment horizontal="center"/>
    </xf>
    <xf numFmtId="165" fontId="40" fillId="0" borderId="5" xfId="3" applyFont="1" applyBorder="1" applyAlignment="1">
      <alignment horizontal="center"/>
    </xf>
    <xf numFmtId="165" fontId="40" fillId="0" borderId="21" xfId="3" applyFont="1" applyBorder="1" applyAlignment="1">
      <alignment horizontal="center"/>
    </xf>
    <xf numFmtId="165" fontId="14" fillId="0" borderId="6" xfId="3" applyBorder="1" applyAlignment="1">
      <alignment horizontal="center"/>
    </xf>
    <xf numFmtId="165" fontId="40" fillId="0" borderId="7" xfId="3" applyFont="1" applyBorder="1" applyAlignment="1">
      <alignment horizontal="center"/>
    </xf>
    <xf numFmtId="165" fontId="40" fillId="0" borderId="8" xfId="3" applyFont="1" applyBorder="1" applyAlignment="1">
      <alignment horizontal="center"/>
    </xf>
    <xf numFmtId="165" fontId="40" fillId="0" borderId="13" xfId="3" applyFont="1" applyBorder="1" applyAlignment="1">
      <alignment horizontal="left"/>
    </xf>
    <xf numFmtId="165" fontId="40" fillId="0" borderId="21" xfId="3" applyFont="1" applyBorder="1" applyAlignment="1">
      <alignment horizontal="left"/>
    </xf>
    <xf numFmtId="165" fontId="14" fillId="0" borderId="30" xfId="3" applyBorder="1"/>
    <xf numFmtId="165" fontId="40" fillId="0" borderId="5" xfId="3" applyFont="1" applyBorder="1"/>
    <xf numFmtId="165" fontId="40" fillId="0" borderId="21" xfId="3" applyFont="1" applyBorder="1"/>
    <xf numFmtId="165" fontId="14" fillId="0" borderId="9" xfId="3" applyBorder="1"/>
    <xf numFmtId="165" fontId="40" fillId="0" borderId="0" xfId="3" applyFont="1" applyBorder="1"/>
    <xf numFmtId="165" fontId="40" fillId="0" borderId="13" xfId="3" applyFont="1" applyBorder="1"/>
    <xf numFmtId="165" fontId="42" fillId="0" borderId="0" xfId="3" applyFont="1" applyBorder="1" applyAlignment="1">
      <alignment horizontal="center"/>
    </xf>
    <xf numFmtId="0" fontId="5" fillId="0" borderId="21" xfId="1" applyNumberFormat="1" applyFont="1" applyFill="1" applyBorder="1" applyAlignment="1">
      <alignment vertical="center"/>
    </xf>
    <xf numFmtId="1" fontId="6" fillId="0" borderId="13" xfId="1" applyNumberFormat="1" applyFont="1" applyBorder="1" applyAlignment="1">
      <alignment horizontal="center" vertical="center"/>
    </xf>
    <xf numFmtId="0" fontId="8" fillId="0" borderId="13" xfId="1" applyNumberFormat="1" applyFont="1" applyBorder="1" applyAlignment="1">
      <alignment vertical="center"/>
    </xf>
    <xf numFmtId="0" fontId="5" fillId="0" borderId="21" xfId="1" applyNumberFormat="1" applyFont="1" applyBorder="1" applyAlignment="1">
      <alignment vertical="center"/>
    </xf>
    <xf numFmtId="0" fontId="8" fillId="0" borderId="21" xfId="1" applyNumberFormat="1" applyFont="1" applyBorder="1" applyAlignment="1">
      <alignment vertical="center"/>
    </xf>
    <xf numFmtId="164" fontId="5" fillId="0" borderId="21" xfId="1" applyNumberFormat="1" applyFont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0" fontId="31" fillId="0" borderId="17" xfId="33" applyFont="1" applyBorder="1"/>
    <xf numFmtId="0" fontId="19" fillId="0" borderId="0" xfId="0" applyFont="1"/>
    <xf numFmtId="0" fontId="19" fillId="0" borderId="1" xfId="0" applyFon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9" fillId="0" borderId="0" xfId="0" applyFont="1"/>
    <xf numFmtId="0" fontId="0" fillId="0" borderId="1" xfId="0" applyFont="1" applyBorder="1" applyAlignment="1">
      <alignment horizontal="center"/>
    </xf>
    <xf numFmtId="19" fontId="46" fillId="0" borderId="17" xfId="1" applyNumberFormat="1" applyFont="1" applyBorder="1" applyAlignment="1">
      <alignment horizontal="left" vertical="center"/>
    </xf>
    <xf numFmtId="171" fontId="8" fillId="0" borderId="0" xfId="1" applyNumberFormat="1" applyFont="1" applyAlignment="1">
      <alignment horizontal="center" vertical="center"/>
    </xf>
    <xf numFmtId="0" fontId="47" fillId="0" borderId="0" xfId="0" applyFont="1"/>
    <xf numFmtId="0" fontId="48" fillId="0" borderId="0" xfId="0" applyFont="1"/>
    <xf numFmtId="0" fontId="27" fillId="0" borderId="0" xfId="0" applyFont="1"/>
    <xf numFmtId="0" fontId="49" fillId="0" borderId="0" xfId="0" applyFont="1"/>
    <xf numFmtId="0" fontId="19" fillId="0" borderId="0" xfId="0" applyFont="1" applyAlignment="1">
      <alignment horizontal="center"/>
    </xf>
    <xf numFmtId="0" fontId="19" fillId="3" borderId="0" xfId="0" applyFont="1" applyFill="1" applyAlignment="1">
      <alignment horizontal="center"/>
    </xf>
    <xf numFmtId="20" fontId="0" fillId="0" borderId="1" xfId="0" quotePrefix="1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ont="1"/>
    <xf numFmtId="0" fontId="47" fillId="0" borderId="0" xfId="0" applyFont="1" applyAlignment="1">
      <alignment horizontal="center"/>
    </xf>
    <xf numFmtId="0" fontId="19" fillId="3" borderId="1" xfId="0" applyFont="1" applyFill="1" applyBorder="1" applyAlignment="1">
      <alignment horizontal="center" vertical="center"/>
    </xf>
    <xf numFmtId="172" fontId="19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4" fontId="50" fillId="0" borderId="1" xfId="0" applyNumberFormat="1" applyFont="1" applyFill="1" applyBorder="1" applyAlignment="1">
      <alignment horizontal="center"/>
    </xf>
    <xf numFmtId="172" fontId="0" fillId="0" borderId="1" xfId="0" applyNumberFormat="1" applyFont="1" applyFill="1" applyBorder="1" applyAlignment="1">
      <alignment horizontal="center"/>
    </xf>
    <xf numFmtId="14" fontId="50" fillId="0" borderId="1" xfId="71" applyNumberFormat="1" applyFont="1" applyFill="1" applyBorder="1" applyAlignment="1">
      <alignment horizontal="center" vertical="center"/>
    </xf>
    <xf numFmtId="172" fontId="50" fillId="0" borderId="1" xfId="71" applyNumberFormat="1" applyFont="1" applyFill="1" applyBorder="1" applyAlignment="1">
      <alignment horizontal="center" vertical="center"/>
    </xf>
    <xf numFmtId="0" fontId="50" fillId="0" borderId="1" xfId="71" applyFont="1" applyFill="1" applyBorder="1" applyAlignment="1">
      <alignment horizontal="center" vertical="center"/>
    </xf>
    <xf numFmtId="0" fontId="50" fillId="0" borderId="1" xfId="71" applyFont="1" applyBorder="1" applyAlignment="1">
      <alignment horizontal="center" vertical="center"/>
    </xf>
    <xf numFmtId="1" fontId="50" fillId="0" borderId="1" xfId="71" applyNumberFormat="1" applyFont="1" applyBorder="1" applyAlignment="1">
      <alignment horizontal="center" vertical="center"/>
    </xf>
    <xf numFmtId="14" fontId="50" fillId="0" borderId="1" xfId="71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0" fontId="50" fillId="0" borderId="1" xfId="7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0" fillId="0" borderId="1" xfId="72" applyFont="1" applyFill="1" applyBorder="1" applyAlignment="1">
      <alignment horizontal="center"/>
    </xf>
    <xf numFmtId="0" fontId="50" fillId="0" borderId="1" xfId="72" applyFont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72" fontId="0" fillId="0" borderId="4" xfId="0" applyNumberFormat="1" applyFont="1" applyFill="1" applyBorder="1" applyAlignment="1">
      <alignment horizontal="center"/>
    </xf>
    <xf numFmtId="14" fontId="50" fillId="0" borderId="31" xfId="71" applyNumberFormat="1" applyFont="1" applyFill="1" applyBorder="1" applyAlignment="1">
      <alignment horizontal="center" vertical="center"/>
    </xf>
    <xf numFmtId="172" fontId="50" fillId="0" borderId="31" xfId="71" applyNumberFormat="1" applyFont="1" applyFill="1" applyBorder="1" applyAlignment="1">
      <alignment horizontal="center" vertical="center"/>
    </xf>
    <xf numFmtId="46" fontId="50" fillId="0" borderId="1" xfId="72" applyNumberFormat="1" applyFont="1" applyBorder="1" applyAlignment="1">
      <alignment horizontal="center"/>
    </xf>
    <xf numFmtId="0" fontId="50" fillId="0" borderId="1" xfId="72" applyFont="1" applyBorder="1" applyAlignment="1">
      <alignment horizontal="center" vertical="center"/>
    </xf>
    <xf numFmtId="46" fontId="50" fillId="0" borderId="1" xfId="72" applyNumberFormat="1" applyFont="1" applyBorder="1" applyAlignment="1">
      <alignment horizontal="center" vertical="center"/>
    </xf>
    <xf numFmtId="0" fontId="50" fillId="0" borderId="0" xfId="72" applyFont="1" applyFill="1" applyBorder="1"/>
    <xf numFmtId="14" fontId="50" fillId="0" borderId="1" xfId="72" applyNumberFormat="1" applyFont="1" applyBorder="1" applyAlignment="1">
      <alignment horizontal="center"/>
    </xf>
    <xf numFmtId="172" fontId="0" fillId="0" borderId="0" xfId="0" applyNumberFormat="1" applyFont="1"/>
    <xf numFmtId="1" fontId="49" fillId="0" borderId="0" xfId="0" applyNumberFormat="1" applyFont="1"/>
    <xf numFmtId="1" fontId="0" fillId="0" borderId="0" xfId="0" applyNumberFormat="1" applyFont="1"/>
    <xf numFmtId="14" fontId="50" fillId="0" borderId="1" xfId="0" applyNumberFormat="1" applyFont="1" applyFill="1" applyBorder="1" applyAlignment="1">
      <alignment horizontal="center" vertical="center"/>
    </xf>
    <xf numFmtId="172" fontId="0" fillId="0" borderId="1" xfId="0" applyNumberFormat="1" applyFont="1" applyFill="1" applyBorder="1" applyAlignment="1">
      <alignment horizontal="center" vertical="center"/>
    </xf>
    <xf numFmtId="172" fontId="0" fillId="0" borderId="4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2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23" fillId="0" borderId="0" xfId="72" applyFont="1" applyFill="1" applyBorder="1" applyAlignment="1">
      <alignment horizontal="center"/>
    </xf>
    <xf numFmtId="1" fontId="23" fillId="0" borderId="0" xfId="72" applyNumberFormat="1" applyFont="1" applyFill="1" applyBorder="1" applyAlignment="1">
      <alignment horizontal="center"/>
    </xf>
    <xf numFmtId="0" fontId="23" fillId="0" borderId="0" xfId="72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46" fontId="0" fillId="0" borderId="1" xfId="0" quotePrefix="1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2" fontId="6" fillId="0" borderId="2" xfId="1" applyNumberFormat="1" applyFont="1" applyBorder="1" applyAlignment="1">
      <alignment horizontal="center" vertical="center"/>
    </xf>
    <xf numFmtId="0" fontId="6" fillId="9" borderId="2" xfId="1" applyNumberFormat="1" applyFont="1" applyFill="1" applyBorder="1" applyAlignment="1">
      <alignment horizontal="center" vertical="center"/>
    </xf>
    <xf numFmtId="2" fontId="6" fillId="0" borderId="45" xfId="1" applyNumberFormat="1" applyFont="1" applyBorder="1" applyAlignment="1">
      <alignment horizontal="center" vertical="center"/>
    </xf>
    <xf numFmtId="9" fontId="6" fillId="0" borderId="28" xfId="1" applyNumberFormat="1" applyFont="1" applyBorder="1" applyAlignment="1">
      <alignment horizontal="center" vertical="center"/>
    </xf>
    <xf numFmtId="0" fontId="6" fillId="0" borderId="42" xfId="1" applyNumberFormat="1" applyFont="1" applyBorder="1" applyAlignment="1">
      <alignment horizontal="center" vertical="center"/>
    </xf>
    <xf numFmtId="0" fontId="5" fillId="0" borderId="28" xfId="1" applyNumberFormat="1" applyFont="1" applyFill="1" applyBorder="1" applyAlignment="1">
      <alignment horizontal="right" vertical="center"/>
    </xf>
    <xf numFmtId="0" fontId="5" fillId="0" borderId="24" xfId="1" applyNumberFormat="1" applyFont="1" applyFill="1" applyBorder="1" applyAlignment="1">
      <alignment horizontal="right" vertical="center"/>
    </xf>
    <xf numFmtId="0" fontId="7" fillId="3" borderId="1" xfId="1" applyNumberFormat="1" applyFont="1" applyFill="1" applyBorder="1" applyAlignment="1">
      <alignment horizontal="center" vertical="center" textRotation="90"/>
    </xf>
    <xf numFmtId="0" fontId="8" fillId="4" borderId="10" xfId="1" applyNumberFormat="1" applyFont="1" applyFill="1" applyBorder="1" applyAlignment="1">
      <alignment horizontal="center" vertical="center"/>
    </xf>
    <xf numFmtId="0" fontId="8" fillId="4" borderId="11" xfId="1" applyNumberFormat="1" applyFont="1" applyFill="1" applyBorder="1" applyAlignment="1">
      <alignment horizontal="center" vertical="center"/>
    </xf>
    <xf numFmtId="0" fontId="8" fillId="4" borderId="12" xfId="1" applyNumberFormat="1" applyFont="1" applyFill="1" applyBorder="1" applyAlignment="1">
      <alignment horizontal="center" vertical="center"/>
    </xf>
    <xf numFmtId="0" fontId="8" fillId="5" borderId="14" xfId="1" applyNumberFormat="1" applyFont="1" applyFill="1" applyBorder="1" applyAlignment="1">
      <alignment horizontal="center" vertical="center"/>
    </xf>
    <xf numFmtId="0" fontId="8" fillId="5" borderId="3" xfId="1" applyNumberFormat="1" applyFont="1" applyFill="1" applyBorder="1" applyAlignment="1">
      <alignment horizontal="center" vertical="center"/>
    </xf>
    <xf numFmtId="0" fontId="8" fillId="5" borderId="15" xfId="1" applyNumberFormat="1" applyFont="1" applyFill="1" applyBorder="1" applyAlignment="1">
      <alignment horizontal="center" vertical="center"/>
    </xf>
    <xf numFmtId="0" fontId="8" fillId="5" borderId="16" xfId="1" applyNumberFormat="1" applyFont="1" applyFill="1" applyBorder="1" applyAlignment="1">
      <alignment horizontal="center" vertical="center"/>
    </xf>
    <xf numFmtId="0" fontId="8" fillId="5" borderId="7" xfId="1" applyNumberFormat="1" applyFont="1" applyFill="1" applyBorder="1" applyAlignment="1">
      <alignment horizontal="center" vertical="center"/>
    </xf>
    <xf numFmtId="0" fontId="8" fillId="7" borderId="14" xfId="1" applyNumberFormat="1" applyFont="1" applyFill="1" applyBorder="1" applyAlignment="1">
      <alignment horizontal="center" vertical="center"/>
    </xf>
    <xf numFmtId="0" fontId="8" fillId="7" borderId="4" xfId="1" applyNumberFormat="1" applyFont="1" applyFill="1" applyBorder="1" applyAlignment="1">
      <alignment horizontal="center" vertical="center"/>
    </xf>
    <xf numFmtId="0" fontId="9" fillId="7" borderId="2" xfId="1" applyNumberFormat="1" applyFont="1" applyFill="1" applyBorder="1" applyAlignment="1">
      <alignment horizontal="center" vertical="center"/>
    </xf>
    <xf numFmtId="0" fontId="9" fillId="7" borderId="3" xfId="1" applyNumberFormat="1" applyFont="1" applyFill="1" applyBorder="1" applyAlignment="1">
      <alignment horizontal="center" vertical="center"/>
    </xf>
    <xf numFmtId="0" fontId="9" fillId="7" borderId="4" xfId="1" applyNumberFormat="1" applyFont="1" applyFill="1" applyBorder="1" applyAlignment="1">
      <alignment horizontal="center" vertical="center"/>
    </xf>
    <xf numFmtId="0" fontId="9" fillId="3" borderId="2" xfId="1" applyNumberFormat="1" applyFont="1" applyFill="1" applyBorder="1" applyAlignment="1">
      <alignment horizontal="center" vertical="center"/>
    </xf>
    <xf numFmtId="0" fontId="9" fillId="3" borderId="3" xfId="1" applyNumberFormat="1" applyFont="1" applyFill="1" applyBorder="1" applyAlignment="1">
      <alignment horizontal="center" vertical="center"/>
    </xf>
    <xf numFmtId="0" fontId="9" fillId="3" borderId="15" xfId="1" applyNumberFormat="1" applyFont="1" applyFill="1" applyBorder="1" applyAlignment="1">
      <alignment horizontal="center" vertical="center"/>
    </xf>
    <xf numFmtId="0" fontId="9" fillId="10" borderId="10" xfId="1" applyNumberFormat="1" applyFont="1" applyFill="1" applyBorder="1" applyAlignment="1">
      <alignment horizontal="center" vertical="center"/>
    </xf>
    <xf numFmtId="0" fontId="9" fillId="10" borderId="11" xfId="1" applyNumberFormat="1" applyFont="1" applyFill="1" applyBorder="1" applyAlignment="1">
      <alignment horizontal="center" vertical="center"/>
    </xf>
    <xf numFmtId="0" fontId="9" fillId="10" borderId="12" xfId="1" applyNumberFormat="1" applyFont="1" applyFill="1" applyBorder="1" applyAlignment="1">
      <alignment horizontal="center" vertical="center"/>
    </xf>
    <xf numFmtId="0" fontId="9" fillId="10" borderId="33" xfId="1" applyNumberFormat="1" applyFont="1" applyFill="1" applyBorder="1" applyAlignment="1">
      <alignment horizontal="center" vertical="center"/>
    </xf>
    <xf numFmtId="0" fontId="9" fillId="3" borderId="10" xfId="1" applyNumberFormat="1" applyFont="1" applyFill="1" applyBorder="1" applyAlignment="1">
      <alignment horizontal="center" vertical="center"/>
    </xf>
    <xf numFmtId="0" fontId="9" fillId="3" borderId="11" xfId="1" applyNumberFormat="1" applyFont="1" applyFill="1" applyBorder="1" applyAlignment="1">
      <alignment horizontal="center" vertical="center"/>
    </xf>
    <xf numFmtId="0" fontId="9" fillId="3" borderId="12" xfId="1" applyNumberFormat="1" applyFont="1" applyFill="1" applyBorder="1" applyAlignment="1">
      <alignment horizontal="center" vertical="center"/>
    </xf>
    <xf numFmtId="0" fontId="8" fillId="6" borderId="14" xfId="1" applyNumberFormat="1" applyFont="1" applyFill="1" applyBorder="1" applyAlignment="1">
      <alignment horizontal="center" vertical="center"/>
    </xf>
    <xf numFmtId="0" fontId="8" fillId="6" borderId="3" xfId="1" applyNumberFormat="1" applyFont="1" applyFill="1" applyBorder="1" applyAlignment="1">
      <alignment horizontal="center" vertical="center"/>
    </xf>
    <xf numFmtId="0" fontId="8" fillId="6" borderId="15" xfId="1" applyNumberFormat="1" applyFont="1" applyFill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5" fillId="8" borderId="16" xfId="1" applyNumberFormat="1" applyFont="1" applyFill="1" applyBorder="1" applyAlignment="1">
      <alignment horizontal="center" vertical="center"/>
    </xf>
    <xf numFmtId="0" fontId="5" fillId="8" borderId="8" xfId="1" applyNumberFormat="1" applyFont="1" applyFill="1" applyBorder="1" applyAlignment="1">
      <alignment horizontal="center" vertical="center"/>
    </xf>
    <xf numFmtId="0" fontId="43" fillId="0" borderId="9" xfId="1" applyNumberFormat="1" applyFont="1" applyBorder="1" applyAlignment="1">
      <alignment horizontal="center" vertical="center"/>
    </xf>
    <xf numFmtId="0" fontId="43" fillId="0" borderId="0" xfId="1" applyNumberFormat="1" applyFont="1" applyBorder="1" applyAlignment="1">
      <alignment horizontal="center" vertical="center"/>
    </xf>
    <xf numFmtId="0" fontId="5" fillId="3" borderId="16" xfId="1" applyNumberFormat="1" applyFont="1" applyFill="1" applyBorder="1" applyAlignment="1">
      <alignment horizontal="center" vertical="center"/>
    </xf>
    <xf numFmtId="0" fontId="5" fillId="3" borderId="8" xfId="1" applyNumberFormat="1" applyFont="1" applyFill="1" applyBorder="1" applyAlignment="1">
      <alignment horizontal="center" vertical="center"/>
    </xf>
    <xf numFmtId="168" fontId="27" fillId="0" borderId="36" xfId="0" applyNumberFormat="1" applyFont="1" applyBorder="1" applyAlignment="1">
      <alignment horizontal="center" vertical="center" textRotation="90" wrapText="1"/>
    </xf>
    <xf numFmtId="168" fontId="27" fillId="0" borderId="37" xfId="0" applyNumberFormat="1" applyFont="1" applyBorder="1" applyAlignment="1">
      <alignment horizontal="center" vertical="center" textRotation="90"/>
    </xf>
    <xf numFmtId="168" fontId="27" fillId="0" borderId="38" xfId="0" applyNumberFormat="1" applyFont="1" applyBorder="1" applyAlignment="1">
      <alignment horizontal="center" vertical="center" textRotation="90"/>
    </xf>
    <xf numFmtId="168" fontId="27" fillId="0" borderId="36" xfId="0" applyNumberFormat="1" applyFont="1" applyBorder="1" applyAlignment="1">
      <alignment horizontal="center" vertical="center" textRotation="90"/>
    </xf>
    <xf numFmtId="165" fontId="33" fillId="0" borderId="0" xfId="3" applyFont="1" applyAlignment="1">
      <alignment horizontal="center" vertical="center"/>
    </xf>
    <xf numFmtId="165" fontId="34" fillId="0" borderId="0" xfId="3" applyFont="1" applyAlignment="1">
      <alignment horizontal="center"/>
    </xf>
    <xf numFmtId="0" fontId="19" fillId="3" borderId="1" xfId="0" applyFont="1" applyFill="1" applyBorder="1" applyAlignment="1">
      <alignment horizontal="center"/>
    </xf>
    <xf numFmtId="170" fontId="44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170" fontId="0" fillId="0" borderId="0" xfId="0" applyNumberFormat="1" applyAlignment="1">
      <alignment horizontal="left"/>
    </xf>
    <xf numFmtId="0" fontId="28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5" fillId="12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51" fillId="12" borderId="1" xfId="0" applyFont="1" applyFill="1" applyBorder="1" applyAlignment="1">
      <alignment horizontal="center"/>
    </xf>
    <xf numFmtId="3" fontId="19" fillId="3" borderId="1" xfId="0" applyNumberFormat="1" applyFont="1" applyFill="1" applyBorder="1" applyAlignment="1">
      <alignment horizontal="center" vertical="center"/>
    </xf>
    <xf numFmtId="0" fontId="19" fillId="13" borderId="0" xfId="0" applyFont="1" applyFill="1" applyAlignment="1">
      <alignment horizontal="center"/>
    </xf>
    <xf numFmtId="16" fontId="0" fillId="0" borderId="0" xfId="0" applyNumberFormat="1"/>
    <xf numFmtId="0" fontId="29" fillId="0" borderId="0" xfId="0" applyFont="1" applyAlignment="1">
      <alignment horizontal="center"/>
    </xf>
    <xf numFmtId="3" fontId="19" fillId="3" borderId="31" xfId="0" applyNumberFormat="1" applyFont="1" applyFill="1" applyBorder="1" applyAlignment="1">
      <alignment horizontal="center" vertical="center"/>
    </xf>
    <xf numFmtId="0" fontId="19" fillId="8" borderId="31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172" fontId="0" fillId="2" borderId="46" xfId="0" applyNumberForma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172" fontId="19" fillId="0" borderId="26" xfId="0" applyNumberFormat="1" applyFont="1" applyBorder="1" applyAlignment="1">
      <alignment horizontal="center" vertical="center"/>
    </xf>
    <xf numFmtId="172" fontId="0" fillId="13" borderId="46" xfId="0" applyNumberFormat="1" applyFill="1" applyBorder="1" applyAlignment="1">
      <alignment horizontal="center" vertical="center"/>
    </xf>
    <xf numFmtId="172" fontId="0" fillId="13" borderId="26" xfId="0" applyNumberFormat="1" applyFill="1" applyBorder="1" applyAlignment="1">
      <alignment horizontal="center" vertical="center"/>
    </xf>
    <xf numFmtId="172" fontId="0" fillId="0" borderId="27" xfId="0" applyNumberFormat="1" applyFont="1" applyBorder="1" applyAlignment="1">
      <alignment horizontal="center" vertical="center"/>
    </xf>
    <xf numFmtId="172" fontId="19" fillId="14" borderId="44" xfId="0" applyNumberFormat="1" applyFont="1" applyFill="1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172" fontId="44" fillId="2" borderId="47" xfId="0" applyNumberFormat="1" applyFont="1" applyFill="1" applyBorder="1" applyAlignment="1">
      <alignment horizontal="center" vertical="center"/>
    </xf>
    <xf numFmtId="172" fontId="44" fillId="2" borderId="11" xfId="0" applyNumberFormat="1" applyFont="1" applyFill="1" applyBorder="1" applyAlignment="1">
      <alignment horizontal="center" vertical="center"/>
    </xf>
    <xf numFmtId="172" fontId="44" fillId="2" borderId="48" xfId="0" applyNumberFormat="1" applyFont="1" applyFill="1" applyBorder="1" applyAlignment="1">
      <alignment horizontal="center" vertical="center"/>
    </xf>
    <xf numFmtId="0" fontId="52" fillId="15" borderId="2" xfId="0" applyFont="1" applyFill="1" applyBorder="1" applyAlignment="1">
      <alignment horizontal="center" vertical="top"/>
    </xf>
    <xf numFmtId="0" fontId="52" fillId="15" borderId="3" xfId="0" applyFont="1" applyFill="1" applyBorder="1" applyAlignment="1">
      <alignment horizontal="center" vertical="top"/>
    </xf>
    <xf numFmtId="0" fontId="52" fillId="15" borderId="4" xfId="0" applyFont="1" applyFill="1" applyBorder="1" applyAlignment="1">
      <alignment horizontal="center" vertical="top"/>
    </xf>
    <xf numFmtId="170" fontId="53" fillId="0" borderId="0" xfId="0" applyNumberFormat="1" applyFont="1" applyAlignment="1">
      <alignment horizontal="right"/>
    </xf>
    <xf numFmtId="19" fontId="11" fillId="0" borderId="20" xfId="1" quotePrefix="1" applyNumberFormat="1" applyFont="1" applyBorder="1" applyAlignment="1">
      <alignment vertical="center"/>
    </xf>
    <xf numFmtId="2" fontId="10" fillId="0" borderId="17" xfId="1" applyNumberFormat="1" applyFont="1" applyFill="1" applyBorder="1" applyAlignment="1">
      <alignment horizontal="left" vertical="center"/>
    </xf>
    <xf numFmtId="0" fontId="5" fillId="0" borderId="0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left" vertical="center"/>
    </xf>
    <xf numFmtId="0" fontId="47" fillId="0" borderId="0" xfId="0" quotePrefix="1" applyFont="1" applyAlignment="1">
      <alignment horizontal="center"/>
    </xf>
    <xf numFmtId="47" fontId="0" fillId="0" borderId="1" xfId="0" applyNumberFormat="1" applyBorder="1" applyAlignment="1">
      <alignment horizontal="center"/>
    </xf>
  </cellXfs>
  <cellStyles count="73">
    <cellStyle name="Euro" xfId="4"/>
    <cellStyle name="Euro 2" xfId="5"/>
    <cellStyle name="Hyperlink 2" xfId="6"/>
    <cellStyle name="Komma 2" xfId="7"/>
    <cellStyle name="Prozent" xfId="68" builtinId="5"/>
    <cellStyle name="Prozent 2" xfId="2"/>
    <cellStyle name="Prozent 3" xfId="8"/>
    <cellStyle name="Standard" xfId="0" builtinId="0"/>
    <cellStyle name="Standard 10" xfId="9"/>
    <cellStyle name="Standard 10 2" xfId="10"/>
    <cellStyle name="Standard 10 2 2" xfId="11"/>
    <cellStyle name="Standard 10 2 3" xfId="12"/>
    <cellStyle name="Standard 10 2 4" xfId="13"/>
    <cellStyle name="Standard 10 2 5" xfId="14"/>
    <cellStyle name="Standard 10 2 6" xfId="15"/>
    <cellStyle name="Standard 10 3" xfId="16"/>
    <cellStyle name="Standard 10 4" xfId="17"/>
    <cellStyle name="Standard 10 5" xfId="18"/>
    <cellStyle name="Standard 10 6" xfId="19"/>
    <cellStyle name="Standard 10 7" xfId="20"/>
    <cellStyle name="Standard 11" xfId="21"/>
    <cellStyle name="Standard 11 2" xfId="22"/>
    <cellStyle name="Standard 11 3" xfId="23"/>
    <cellStyle name="Standard 11 4" xfId="24"/>
    <cellStyle name="Standard 11 5" xfId="25"/>
    <cellStyle name="Standard 11 6" xfId="26"/>
    <cellStyle name="Standard 12" xfId="27"/>
    <cellStyle name="Standard 12 2" xfId="28"/>
    <cellStyle name="Standard 12 3" xfId="29"/>
    <cellStyle name="Standard 12 4" xfId="30"/>
    <cellStyle name="Standard 12 5" xfId="31"/>
    <cellStyle name="Standard 12 6" xfId="32"/>
    <cellStyle name="Standard 13" xfId="33"/>
    <cellStyle name="Standard 14" xfId="69"/>
    <cellStyle name="Standard 15" xfId="70"/>
    <cellStyle name="Standard 2" xfId="3"/>
    <cellStyle name="Standard 2 2" xfId="34"/>
    <cellStyle name="Standard 2 3" xfId="71"/>
    <cellStyle name="Standard 3" xfId="1"/>
    <cellStyle name="Standard 3 2" xfId="35"/>
    <cellStyle name="Standard 3 3" xfId="72"/>
    <cellStyle name="Standard 3_Planung" xfId="36"/>
    <cellStyle name="Standard 4" xfId="37"/>
    <cellStyle name="Standard 4 2" xfId="38"/>
    <cellStyle name="Standard 5" xfId="39"/>
    <cellStyle name="Standard 5 2" xfId="40"/>
    <cellStyle name="Standard 6" xfId="41"/>
    <cellStyle name="Standard 6 2" xfId="42"/>
    <cellStyle name="Standard 6 3" xfId="43"/>
    <cellStyle name="Standard 6 4" xfId="44"/>
    <cellStyle name="Standard 6 5" xfId="45"/>
    <cellStyle name="Standard 6 6" xfId="46"/>
    <cellStyle name="Standard 7" xfId="47"/>
    <cellStyle name="Standard 7 2" xfId="48"/>
    <cellStyle name="Standard 7 3" xfId="49"/>
    <cellStyle name="Standard 7 4" xfId="50"/>
    <cellStyle name="Standard 7 5" xfId="51"/>
    <cellStyle name="Standard 7 6" xfId="52"/>
    <cellStyle name="Standard 8" xfId="53"/>
    <cellStyle name="Standard 9" xfId="54"/>
    <cellStyle name="Standard 9 2" xfId="55"/>
    <cellStyle name="Standard 9 2 2" xfId="56"/>
    <cellStyle name="Standard 9 2 3" xfId="57"/>
    <cellStyle name="Standard 9 2 4" xfId="58"/>
    <cellStyle name="Standard 9 2 5" xfId="59"/>
    <cellStyle name="Standard 9 2 6" xfId="60"/>
    <cellStyle name="Standard 9 3" xfId="61"/>
    <cellStyle name="Standard 9 4" xfId="62"/>
    <cellStyle name="Standard 9 5" xfId="63"/>
    <cellStyle name="Standard 9 6" xfId="64"/>
    <cellStyle name="Standard 9 7" xfId="65"/>
    <cellStyle name="Währung 2" xfId="66"/>
    <cellStyle name="Währung 2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44"/>
  <sheetViews>
    <sheetView tabSelected="1" topLeftCell="W119" workbookViewId="0">
      <selection activeCell="D138" sqref="D138"/>
    </sheetView>
  </sheetViews>
  <sheetFormatPr baseColWidth="10" defaultRowHeight="12"/>
  <cols>
    <col min="1" max="1" width="4.28515625" style="1" customWidth="1"/>
    <col min="2" max="2" width="11.42578125" style="1"/>
    <col min="3" max="3" width="4.140625" style="1" customWidth="1"/>
    <col min="4" max="4" width="85.7109375" style="1" customWidth="1"/>
    <col min="5" max="5" width="6" style="1" customWidth="1"/>
    <col min="6" max="6" width="4.85546875" style="62" bestFit="1" customWidth="1"/>
    <col min="7" max="14" width="4" style="62" customWidth="1"/>
    <col min="15" max="22" width="4" style="62" bestFit="1" customWidth="1"/>
    <col min="23" max="23" width="85.7109375" style="1" customWidth="1"/>
    <col min="24" max="24" width="5.140625" style="1" customWidth="1"/>
    <col min="25" max="25" width="4.85546875" style="62" bestFit="1" customWidth="1"/>
    <col min="26" max="33" width="4" style="62" customWidth="1"/>
    <col min="34" max="41" width="4" style="62" bestFit="1" customWidth="1"/>
    <col min="42" max="42" width="5.85546875" style="1" customWidth="1"/>
    <col min="43" max="43" width="85.7109375" style="20" customWidth="1"/>
    <col min="44" max="52" width="4" style="62" customWidth="1"/>
    <col min="53" max="53" width="4" style="1" customWidth="1"/>
    <col min="54" max="168" width="11.42578125" style="1"/>
    <col min="169" max="169" width="4" style="1" customWidth="1"/>
    <col min="170" max="170" width="34.28515625" style="1" customWidth="1"/>
    <col min="171" max="172" width="4" style="1" customWidth="1"/>
    <col min="173" max="173" width="36.85546875" style="1" customWidth="1"/>
    <col min="174" max="174" width="4" style="1" customWidth="1"/>
    <col min="175" max="175" width="3.7109375" style="1" customWidth="1"/>
    <col min="176" max="176" width="39.85546875" style="1" customWidth="1"/>
    <col min="177" max="178" width="4" style="1" customWidth="1"/>
    <col min="179" max="179" width="34.28515625" style="1" customWidth="1"/>
    <col min="180" max="181" width="4" style="1" customWidth="1"/>
    <col min="182" max="182" width="28.5703125" style="1" customWidth="1"/>
    <col min="183" max="184" width="4" style="1" customWidth="1"/>
    <col min="185" max="185" width="28.5703125" style="1" customWidth="1"/>
    <col min="186" max="186" width="4" style="1" customWidth="1"/>
    <col min="187" max="271" width="11.42578125" style="1"/>
    <col min="272" max="272" width="6" style="1" customWidth="1"/>
    <col min="273" max="273" width="50" style="1" bestFit="1" customWidth="1"/>
    <col min="274" max="274" width="6.140625" style="1" customWidth="1"/>
    <col min="275" max="275" width="6" style="1" customWidth="1"/>
    <col min="276" max="276" width="50" style="1" bestFit="1" customWidth="1"/>
    <col min="277" max="278" width="6" style="1" customWidth="1"/>
    <col min="279" max="279" width="49.5703125" style="1" bestFit="1" customWidth="1"/>
    <col min="280" max="281" width="6" style="1" customWidth="1"/>
    <col min="282" max="282" width="39.140625" style="1" bestFit="1" customWidth="1"/>
    <col min="283" max="283" width="9" style="1" bestFit="1" customWidth="1"/>
    <col min="284" max="284" width="6" style="1" customWidth="1"/>
    <col min="285" max="285" width="39.140625" style="1" bestFit="1" customWidth="1"/>
    <col min="286" max="287" width="6" style="1" customWidth="1"/>
    <col min="288" max="288" width="39.140625" style="1" bestFit="1" customWidth="1"/>
    <col min="289" max="289" width="6" style="1" customWidth="1"/>
    <col min="290" max="424" width="11.42578125" style="1"/>
    <col min="425" max="425" width="4" style="1" customWidth="1"/>
    <col min="426" max="426" width="34.28515625" style="1" customWidth="1"/>
    <col min="427" max="428" width="4" style="1" customWidth="1"/>
    <col min="429" max="429" width="36.85546875" style="1" customWidth="1"/>
    <col min="430" max="430" width="4" style="1" customWidth="1"/>
    <col min="431" max="431" width="3.7109375" style="1" customWidth="1"/>
    <col min="432" max="432" width="39.85546875" style="1" customWidth="1"/>
    <col min="433" max="434" width="4" style="1" customWidth="1"/>
    <col min="435" max="435" width="34.28515625" style="1" customWidth="1"/>
    <col min="436" max="437" width="4" style="1" customWidth="1"/>
    <col min="438" max="438" width="28.5703125" style="1" customWidth="1"/>
    <col min="439" max="440" width="4" style="1" customWidth="1"/>
    <col min="441" max="441" width="28.5703125" style="1" customWidth="1"/>
    <col min="442" max="442" width="4" style="1" customWidth="1"/>
    <col min="443" max="527" width="11.42578125" style="1"/>
    <col min="528" max="528" width="6" style="1" customWidth="1"/>
    <col min="529" max="529" width="50" style="1" bestFit="1" customWidth="1"/>
    <col min="530" max="530" width="6.140625" style="1" customWidth="1"/>
    <col min="531" max="531" width="6" style="1" customWidth="1"/>
    <col min="532" max="532" width="50" style="1" bestFit="1" customWidth="1"/>
    <col min="533" max="534" width="6" style="1" customWidth="1"/>
    <col min="535" max="535" width="49.5703125" style="1" bestFit="1" customWidth="1"/>
    <col min="536" max="537" width="6" style="1" customWidth="1"/>
    <col min="538" max="538" width="39.140625" style="1" bestFit="1" customWidth="1"/>
    <col min="539" max="539" width="9" style="1" bestFit="1" customWidth="1"/>
    <col min="540" max="540" width="6" style="1" customWidth="1"/>
    <col min="541" max="541" width="39.140625" style="1" bestFit="1" customWidth="1"/>
    <col min="542" max="543" width="6" style="1" customWidth="1"/>
    <col min="544" max="544" width="39.140625" style="1" bestFit="1" customWidth="1"/>
    <col min="545" max="545" width="6" style="1" customWidth="1"/>
    <col min="546" max="680" width="11.42578125" style="1"/>
    <col min="681" max="681" width="4" style="1" customWidth="1"/>
    <col min="682" max="682" width="34.28515625" style="1" customWidth="1"/>
    <col min="683" max="684" width="4" style="1" customWidth="1"/>
    <col min="685" max="685" width="36.85546875" style="1" customWidth="1"/>
    <col min="686" max="686" width="4" style="1" customWidth="1"/>
    <col min="687" max="687" width="3.7109375" style="1" customWidth="1"/>
    <col min="688" max="688" width="39.85546875" style="1" customWidth="1"/>
    <col min="689" max="690" width="4" style="1" customWidth="1"/>
    <col min="691" max="691" width="34.28515625" style="1" customWidth="1"/>
    <col min="692" max="693" width="4" style="1" customWidth="1"/>
    <col min="694" max="694" width="28.5703125" style="1" customWidth="1"/>
    <col min="695" max="696" width="4" style="1" customWidth="1"/>
    <col min="697" max="697" width="28.5703125" style="1" customWidth="1"/>
    <col min="698" max="698" width="4" style="1" customWidth="1"/>
    <col min="699" max="783" width="11.42578125" style="1"/>
    <col min="784" max="784" width="6" style="1" customWidth="1"/>
    <col min="785" max="785" width="50" style="1" bestFit="1" customWidth="1"/>
    <col min="786" max="786" width="6.140625" style="1" customWidth="1"/>
    <col min="787" max="787" width="6" style="1" customWidth="1"/>
    <col min="788" max="788" width="50" style="1" bestFit="1" customWidth="1"/>
    <col min="789" max="790" width="6" style="1" customWidth="1"/>
    <col min="791" max="791" width="49.5703125" style="1" bestFit="1" customWidth="1"/>
    <col min="792" max="793" width="6" style="1" customWidth="1"/>
    <col min="794" max="794" width="39.140625" style="1" bestFit="1" customWidth="1"/>
    <col min="795" max="795" width="9" style="1" bestFit="1" customWidth="1"/>
    <col min="796" max="796" width="6" style="1" customWidth="1"/>
    <col min="797" max="797" width="39.140625" style="1" bestFit="1" customWidth="1"/>
    <col min="798" max="799" width="6" style="1" customWidth="1"/>
    <col min="800" max="800" width="39.140625" style="1" bestFit="1" customWidth="1"/>
    <col min="801" max="801" width="6" style="1" customWidth="1"/>
    <col min="802" max="936" width="11.42578125" style="1"/>
    <col min="937" max="937" width="4" style="1" customWidth="1"/>
    <col min="938" max="938" width="34.28515625" style="1" customWidth="1"/>
    <col min="939" max="940" width="4" style="1" customWidth="1"/>
    <col min="941" max="941" width="36.85546875" style="1" customWidth="1"/>
    <col min="942" max="942" width="4" style="1" customWidth="1"/>
    <col min="943" max="943" width="3.7109375" style="1" customWidth="1"/>
    <col min="944" max="944" width="39.85546875" style="1" customWidth="1"/>
    <col min="945" max="946" width="4" style="1" customWidth="1"/>
    <col min="947" max="947" width="34.28515625" style="1" customWidth="1"/>
    <col min="948" max="949" width="4" style="1" customWidth="1"/>
    <col min="950" max="950" width="28.5703125" style="1" customWidth="1"/>
    <col min="951" max="952" width="4" style="1" customWidth="1"/>
    <col min="953" max="953" width="28.5703125" style="1" customWidth="1"/>
    <col min="954" max="954" width="4" style="1" customWidth="1"/>
    <col min="955" max="1039" width="11.42578125" style="1"/>
    <col min="1040" max="1040" width="6" style="1" customWidth="1"/>
    <col min="1041" max="1041" width="50" style="1" bestFit="1" customWidth="1"/>
    <col min="1042" max="1042" width="6.140625" style="1" customWidth="1"/>
    <col min="1043" max="1043" width="6" style="1" customWidth="1"/>
    <col min="1044" max="1044" width="50" style="1" bestFit="1" customWidth="1"/>
    <col min="1045" max="1046" width="6" style="1" customWidth="1"/>
    <col min="1047" max="1047" width="49.5703125" style="1" bestFit="1" customWidth="1"/>
    <col min="1048" max="1049" width="6" style="1" customWidth="1"/>
    <col min="1050" max="1050" width="39.140625" style="1" bestFit="1" customWidth="1"/>
    <col min="1051" max="1051" width="9" style="1" bestFit="1" customWidth="1"/>
    <col min="1052" max="1052" width="6" style="1" customWidth="1"/>
    <col min="1053" max="1053" width="39.140625" style="1" bestFit="1" customWidth="1"/>
    <col min="1054" max="1055" width="6" style="1" customWidth="1"/>
    <col min="1056" max="1056" width="39.140625" style="1" bestFit="1" customWidth="1"/>
    <col min="1057" max="1057" width="6" style="1" customWidth="1"/>
    <col min="1058" max="1192" width="11.42578125" style="1"/>
    <col min="1193" max="1193" width="4" style="1" customWidth="1"/>
    <col min="1194" max="1194" width="34.28515625" style="1" customWidth="1"/>
    <col min="1195" max="1196" width="4" style="1" customWidth="1"/>
    <col min="1197" max="1197" width="36.85546875" style="1" customWidth="1"/>
    <col min="1198" max="1198" width="4" style="1" customWidth="1"/>
    <col min="1199" max="1199" width="3.7109375" style="1" customWidth="1"/>
    <col min="1200" max="1200" width="39.85546875" style="1" customWidth="1"/>
    <col min="1201" max="1202" width="4" style="1" customWidth="1"/>
    <col min="1203" max="1203" width="34.28515625" style="1" customWidth="1"/>
    <col min="1204" max="1205" width="4" style="1" customWidth="1"/>
    <col min="1206" max="1206" width="28.5703125" style="1" customWidth="1"/>
    <col min="1207" max="1208" width="4" style="1" customWidth="1"/>
    <col min="1209" max="1209" width="28.5703125" style="1" customWidth="1"/>
    <col min="1210" max="1210" width="4" style="1" customWidth="1"/>
    <col min="1211" max="1295" width="11.42578125" style="1"/>
    <col min="1296" max="1296" width="6" style="1" customWidth="1"/>
    <col min="1297" max="1297" width="50" style="1" bestFit="1" customWidth="1"/>
    <col min="1298" max="1298" width="6.140625" style="1" customWidth="1"/>
    <col min="1299" max="1299" width="6" style="1" customWidth="1"/>
    <col min="1300" max="1300" width="50" style="1" bestFit="1" customWidth="1"/>
    <col min="1301" max="1302" width="6" style="1" customWidth="1"/>
    <col min="1303" max="1303" width="49.5703125" style="1" bestFit="1" customWidth="1"/>
    <col min="1304" max="1305" width="6" style="1" customWidth="1"/>
    <col min="1306" max="1306" width="39.140625" style="1" bestFit="1" customWidth="1"/>
    <col min="1307" max="1307" width="9" style="1" bestFit="1" customWidth="1"/>
    <col min="1308" max="1308" width="6" style="1" customWidth="1"/>
    <col min="1309" max="1309" width="39.140625" style="1" bestFit="1" customWidth="1"/>
    <col min="1310" max="1311" width="6" style="1" customWidth="1"/>
    <col min="1312" max="1312" width="39.140625" style="1" bestFit="1" customWidth="1"/>
    <col min="1313" max="1313" width="6" style="1" customWidth="1"/>
    <col min="1314" max="1448" width="11.42578125" style="1"/>
    <col min="1449" max="1449" width="4" style="1" customWidth="1"/>
    <col min="1450" max="1450" width="34.28515625" style="1" customWidth="1"/>
    <col min="1451" max="1452" width="4" style="1" customWidth="1"/>
    <col min="1453" max="1453" width="36.85546875" style="1" customWidth="1"/>
    <col min="1454" max="1454" width="4" style="1" customWidth="1"/>
    <col min="1455" max="1455" width="3.7109375" style="1" customWidth="1"/>
    <col min="1456" max="1456" width="39.85546875" style="1" customWidth="1"/>
    <col min="1457" max="1458" width="4" style="1" customWidth="1"/>
    <col min="1459" max="1459" width="34.28515625" style="1" customWidth="1"/>
    <col min="1460" max="1461" width="4" style="1" customWidth="1"/>
    <col min="1462" max="1462" width="28.5703125" style="1" customWidth="1"/>
    <col min="1463" max="1464" width="4" style="1" customWidth="1"/>
    <col min="1465" max="1465" width="28.5703125" style="1" customWidth="1"/>
    <col min="1466" max="1466" width="4" style="1" customWidth="1"/>
    <col min="1467" max="1551" width="11.42578125" style="1"/>
    <col min="1552" max="1552" width="6" style="1" customWidth="1"/>
    <col min="1553" max="1553" width="50" style="1" bestFit="1" customWidth="1"/>
    <col min="1554" max="1554" width="6.140625" style="1" customWidth="1"/>
    <col min="1555" max="1555" width="6" style="1" customWidth="1"/>
    <col min="1556" max="1556" width="50" style="1" bestFit="1" customWidth="1"/>
    <col min="1557" max="1558" width="6" style="1" customWidth="1"/>
    <col min="1559" max="1559" width="49.5703125" style="1" bestFit="1" customWidth="1"/>
    <col min="1560" max="1561" width="6" style="1" customWidth="1"/>
    <col min="1562" max="1562" width="39.140625" style="1" bestFit="1" customWidth="1"/>
    <col min="1563" max="1563" width="9" style="1" bestFit="1" customWidth="1"/>
    <col min="1564" max="1564" width="6" style="1" customWidth="1"/>
    <col min="1565" max="1565" width="39.140625" style="1" bestFit="1" customWidth="1"/>
    <col min="1566" max="1567" width="6" style="1" customWidth="1"/>
    <col min="1568" max="1568" width="39.140625" style="1" bestFit="1" customWidth="1"/>
    <col min="1569" max="1569" width="6" style="1" customWidth="1"/>
    <col min="1570" max="1704" width="11.42578125" style="1"/>
    <col min="1705" max="1705" width="4" style="1" customWidth="1"/>
    <col min="1706" max="1706" width="34.28515625" style="1" customWidth="1"/>
    <col min="1707" max="1708" width="4" style="1" customWidth="1"/>
    <col min="1709" max="1709" width="36.85546875" style="1" customWidth="1"/>
    <col min="1710" max="1710" width="4" style="1" customWidth="1"/>
    <col min="1711" max="1711" width="3.7109375" style="1" customWidth="1"/>
    <col min="1712" max="1712" width="39.85546875" style="1" customWidth="1"/>
    <col min="1713" max="1714" width="4" style="1" customWidth="1"/>
    <col min="1715" max="1715" width="34.28515625" style="1" customWidth="1"/>
    <col min="1716" max="1717" width="4" style="1" customWidth="1"/>
    <col min="1718" max="1718" width="28.5703125" style="1" customWidth="1"/>
    <col min="1719" max="1720" width="4" style="1" customWidth="1"/>
    <col min="1721" max="1721" width="28.5703125" style="1" customWidth="1"/>
    <col min="1722" max="1722" width="4" style="1" customWidth="1"/>
    <col min="1723" max="1807" width="11.42578125" style="1"/>
    <col min="1808" max="1808" width="6" style="1" customWidth="1"/>
    <col min="1809" max="1809" width="50" style="1" bestFit="1" customWidth="1"/>
    <col min="1810" max="1810" width="6.140625" style="1" customWidth="1"/>
    <col min="1811" max="1811" width="6" style="1" customWidth="1"/>
    <col min="1812" max="1812" width="50" style="1" bestFit="1" customWidth="1"/>
    <col min="1813" max="1814" width="6" style="1" customWidth="1"/>
    <col min="1815" max="1815" width="49.5703125" style="1" bestFit="1" customWidth="1"/>
    <col min="1816" max="1817" width="6" style="1" customWidth="1"/>
    <col min="1818" max="1818" width="39.140625" style="1" bestFit="1" customWidth="1"/>
    <col min="1819" max="1819" width="9" style="1" bestFit="1" customWidth="1"/>
    <col min="1820" max="1820" width="6" style="1" customWidth="1"/>
    <col min="1821" max="1821" width="39.140625" style="1" bestFit="1" customWidth="1"/>
    <col min="1822" max="1823" width="6" style="1" customWidth="1"/>
    <col min="1824" max="1824" width="39.140625" style="1" bestFit="1" customWidth="1"/>
    <col min="1825" max="1825" width="6" style="1" customWidth="1"/>
    <col min="1826" max="1960" width="11.42578125" style="1"/>
    <col min="1961" max="1961" width="4" style="1" customWidth="1"/>
    <col min="1962" max="1962" width="34.28515625" style="1" customWidth="1"/>
    <col min="1963" max="1964" width="4" style="1" customWidth="1"/>
    <col min="1965" max="1965" width="36.85546875" style="1" customWidth="1"/>
    <col min="1966" max="1966" width="4" style="1" customWidth="1"/>
    <col min="1967" max="1967" width="3.7109375" style="1" customWidth="1"/>
    <col min="1968" max="1968" width="39.85546875" style="1" customWidth="1"/>
    <col min="1969" max="1970" width="4" style="1" customWidth="1"/>
    <col min="1971" max="1971" width="34.28515625" style="1" customWidth="1"/>
    <col min="1972" max="1973" width="4" style="1" customWidth="1"/>
    <col min="1974" max="1974" width="28.5703125" style="1" customWidth="1"/>
    <col min="1975" max="1976" width="4" style="1" customWidth="1"/>
    <col min="1977" max="1977" width="28.5703125" style="1" customWidth="1"/>
    <col min="1978" max="1978" width="4" style="1" customWidth="1"/>
    <col min="1979" max="2063" width="11.42578125" style="1"/>
    <col min="2064" max="2064" width="6" style="1" customWidth="1"/>
    <col min="2065" max="2065" width="50" style="1" bestFit="1" customWidth="1"/>
    <col min="2066" max="2066" width="6.140625" style="1" customWidth="1"/>
    <col min="2067" max="2067" width="6" style="1" customWidth="1"/>
    <col min="2068" max="2068" width="50" style="1" bestFit="1" customWidth="1"/>
    <col min="2069" max="2070" width="6" style="1" customWidth="1"/>
    <col min="2071" max="2071" width="49.5703125" style="1" bestFit="1" customWidth="1"/>
    <col min="2072" max="2073" width="6" style="1" customWidth="1"/>
    <col min="2074" max="2074" width="39.140625" style="1" bestFit="1" customWidth="1"/>
    <col min="2075" max="2075" width="9" style="1" bestFit="1" customWidth="1"/>
    <col min="2076" max="2076" width="6" style="1" customWidth="1"/>
    <col min="2077" max="2077" width="39.140625" style="1" bestFit="1" customWidth="1"/>
    <col min="2078" max="2079" width="6" style="1" customWidth="1"/>
    <col min="2080" max="2080" width="39.140625" style="1" bestFit="1" customWidth="1"/>
    <col min="2081" max="2081" width="6" style="1" customWidth="1"/>
    <col min="2082" max="2216" width="11.42578125" style="1"/>
    <col min="2217" max="2217" width="4" style="1" customWidth="1"/>
    <col min="2218" max="2218" width="34.28515625" style="1" customWidth="1"/>
    <col min="2219" max="2220" width="4" style="1" customWidth="1"/>
    <col min="2221" max="2221" width="36.85546875" style="1" customWidth="1"/>
    <col min="2222" max="2222" width="4" style="1" customWidth="1"/>
    <col min="2223" max="2223" width="3.7109375" style="1" customWidth="1"/>
    <col min="2224" max="2224" width="39.85546875" style="1" customWidth="1"/>
    <col min="2225" max="2226" width="4" style="1" customWidth="1"/>
    <col min="2227" max="2227" width="34.28515625" style="1" customWidth="1"/>
    <col min="2228" max="2229" width="4" style="1" customWidth="1"/>
    <col min="2230" max="2230" width="28.5703125" style="1" customWidth="1"/>
    <col min="2231" max="2232" width="4" style="1" customWidth="1"/>
    <col min="2233" max="2233" width="28.5703125" style="1" customWidth="1"/>
    <col min="2234" max="2234" width="4" style="1" customWidth="1"/>
    <col min="2235" max="2319" width="11.42578125" style="1"/>
    <col min="2320" max="2320" width="6" style="1" customWidth="1"/>
    <col min="2321" max="2321" width="50" style="1" bestFit="1" customWidth="1"/>
    <col min="2322" max="2322" width="6.140625" style="1" customWidth="1"/>
    <col min="2323" max="2323" width="6" style="1" customWidth="1"/>
    <col min="2324" max="2324" width="50" style="1" bestFit="1" customWidth="1"/>
    <col min="2325" max="2326" width="6" style="1" customWidth="1"/>
    <col min="2327" max="2327" width="49.5703125" style="1" bestFit="1" customWidth="1"/>
    <col min="2328" max="2329" width="6" style="1" customWidth="1"/>
    <col min="2330" max="2330" width="39.140625" style="1" bestFit="1" customWidth="1"/>
    <col min="2331" max="2331" width="9" style="1" bestFit="1" customWidth="1"/>
    <col min="2332" max="2332" width="6" style="1" customWidth="1"/>
    <col min="2333" max="2333" width="39.140625" style="1" bestFit="1" customWidth="1"/>
    <col min="2334" max="2335" width="6" style="1" customWidth="1"/>
    <col min="2336" max="2336" width="39.140625" style="1" bestFit="1" customWidth="1"/>
    <col min="2337" max="2337" width="6" style="1" customWidth="1"/>
    <col min="2338" max="2472" width="11.42578125" style="1"/>
    <col min="2473" max="2473" width="4" style="1" customWidth="1"/>
    <col min="2474" max="2474" width="34.28515625" style="1" customWidth="1"/>
    <col min="2475" max="2476" width="4" style="1" customWidth="1"/>
    <col min="2477" max="2477" width="36.85546875" style="1" customWidth="1"/>
    <col min="2478" max="2478" width="4" style="1" customWidth="1"/>
    <col min="2479" max="2479" width="3.7109375" style="1" customWidth="1"/>
    <col min="2480" max="2480" width="39.85546875" style="1" customWidth="1"/>
    <col min="2481" max="2482" width="4" style="1" customWidth="1"/>
    <col min="2483" max="2483" width="34.28515625" style="1" customWidth="1"/>
    <col min="2484" max="2485" width="4" style="1" customWidth="1"/>
    <col min="2486" max="2486" width="28.5703125" style="1" customWidth="1"/>
    <col min="2487" max="2488" width="4" style="1" customWidth="1"/>
    <col min="2489" max="2489" width="28.5703125" style="1" customWidth="1"/>
    <col min="2490" max="2490" width="4" style="1" customWidth="1"/>
    <col min="2491" max="2575" width="11.42578125" style="1"/>
    <col min="2576" max="2576" width="6" style="1" customWidth="1"/>
    <col min="2577" max="2577" width="50" style="1" bestFit="1" customWidth="1"/>
    <col min="2578" max="2578" width="6.140625" style="1" customWidth="1"/>
    <col min="2579" max="2579" width="6" style="1" customWidth="1"/>
    <col min="2580" max="2580" width="50" style="1" bestFit="1" customWidth="1"/>
    <col min="2581" max="2582" width="6" style="1" customWidth="1"/>
    <col min="2583" max="2583" width="49.5703125" style="1" bestFit="1" customWidth="1"/>
    <col min="2584" max="2585" width="6" style="1" customWidth="1"/>
    <col min="2586" max="2586" width="39.140625" style="1" bestFit="1" customWidth="1"/>
    <col min="2587" max="2587" width="9" style="1" bestFit="1" customWidth="1"/>
    <col min="2588" max="2588" width="6" style="1" customWidth="1"/>
    <col min="2589" max="2589" width="39.140625" style="1" bestFit="1" customWidth="1"/>
    <col min="2590" max="2591" width="6" style="1" customWidth="1"/>
    <col min="2592" max="2592" width="39.140625" style="1" bestFit="1" customWidth="1"/>
    <col min="2593" max="2593" width="6" style="1" customWidth="1"/>
    <col min="2594" max="2728" width="11.42578125" style="1"/>
    <col min="2729" max="2729" width="4" style="1" customWidth="1"/>
    <col min="2730" max="2730" width="34.28515625" style="1" customWidth="1"/>
    <col min="2731" max="2732" width="4" style="1" customWidth="1"/>
    <col min="2733" max="2733" width="36.85546875" style="1" customWidth="1"/>
    <col min="2734" max="2734" width="4" style="1" customWidth="1"/>
    <col min="2735" max="2735" width="3.7109375" style="1" customWidth="1"/>
    <col min="2736" max="2736" width="39.85546875" style="1" customWidth="1"/>
    <col min="2737" max="2738" width="4" style="1" customWidth="1"/>
    <col min="2739" max="2739" width="34.28515625" style="1" customWidth="1"/>
    <col min="2740" max="2741" width="4" style="1" customWidth="1"/>
    <col min="2742" max="2742" width="28.5703125" style="1" customWidth="1"/>
    <col min="2743" max="2744" width="4" style="1" customWidth="1"/>
    <col min="2745" max="2745" width="28.5703125" style="1" customWidth="1"/>
    <col min="2746" max="2746" width="4" style="1" customWidth="1"/>
    <col min="2747" max="2831" width="11.42578125" style="1"/>
    <col min="2832" max="2832" width="6" style="1" customWidth="1"/>
    <col min="2833" max="2833" width="50" style="1" bestFit="1" customWidth="1"/>
    <col min="2834" max="2834" width="6.140625" style="1" customWidth="1"/>
    <col min="2835" max="2835" width="6" style="1" customWidth="1"/>
    <col min="2836" max="2836" width="50" style="1" bestFit="1" customWidth="1"/>
    <col min="2837" max="2838" width="6" style="1" customWidth="1"/>
    <col min="2839" max="2839" width="49.5703125" style="1" bestFit="1" customWidth="1"/>
    <col min="2840" max="2841" width="6" style="1" customWidth="1"/>
    <col min="2842" max="2842" width="39.140625" style="1" bestFit="1" customWidth="1"/>
    <col min="2843" max="2843" width="9" style="1" bestFit="1" customWidth="1"/>
    <col min="2844" max="2844" width="6" style="1" customWidth="1"/>
    <col min="2845" max="2845" width="39.140625" style="1" bestFit="1" customWidth="1"/>
    <col min="2846" max="2847" width="6" style="1" customWidth="1"/>
    <col min="2848" max="2848" width="39.140625" style="1" bestFit="1" customWidth="1"/>
    <col min="2849" max="2849" width="6" style="1" customWidth="1"/>
    <col min="2850" max="2984" width="11.42578125" style="1"/>
    <col min="2985" max="2985" width="4" style="1" customWidth="1"/>
    <col min="2986" max="2986" width="34.28515625" style="1" customWidth="1"/>
    <col min="2987" max="2988" width="4" style="1" customWidth="1"/>
    <col min="2989" max="2989" width="36.85546875" style="1" customWidth="1"/>
    <col min="2990" max="2990" width="4" style="1" customWidth="1"/>
    <col min="2991" max="2991" width="3.7109375" style="1" customWidth="1"/>
    <col min="2992" max="2992" width="39.85546875" style="1" customWidth="1"/>
    <col min="2993" max="2994" width="4" style="1" customWidth="1"/>
    <col min="2995" max="2995" width="34.28515625" style="1" customWidth="1"/>
    <col min="2996" max="2997" width="4" style="1" customWidth="1"/>
    <col min="2998" max="2998" width="28.5703125" style="1" customWidth="1"/>
    <col min="2999" max="3000" width="4" style="1" customWidth="1"/>
    <col min="3001" max="3001" width="28.5703125" style="1" customWidth="1"/>
    <col min="3002" max="3002" width="4" style="1" customWidth="1"/>
    <col min="3003" max="3087" width="11.42578125" style="1"/>
    <col min="3088" max="3088" width="6" style="1" customWidth="1"/>
    <col min="3089" max="3089" width="50" style="1" bestFit="1" customWidth="1"/>
    <col min="3090" max="3090" width="6.140625" style="1" customWidth="1"/>
    <col min="3091" max="3091" width="6" style="1" customWidth="1"/>
    <col min="3092" max="3092" width="50" style="1" bestFit="1" customWidth="1"/>
    <col min="3093" max="3094" width="6" style="1" customWidth="1"/>
    <col min="3095" max="3095" width="49.5703125" style="1" bestFit="1" customWidth="1"/>
    <col min="3096" max="3097" width="6" style="1" customWidth="1"/>
    <col min="3098" max="3098" width="39.140625" style="1" bestFit="1" customWidth="1"/>
    <col min="3099" max="3099" width="9" style="1" bestFit="1" customWidth="1"/>
    <col min="3100" max="3100" width="6" style="1" customWidth="1"/>
    <col min="3101" max="3101" width="39.140625" style="1" bestFit="1" customWidth="1"/>
    <col min="3102" max="3103" width="6" style="1" customWidth="1"/>
    <col min="3104" max="3104" width="39.140625" style="1" bestFit="1" customWidth="1"/>
    <col min="3105" max="3105" width="6" style="1" customWidth="1"/>
    <col min="3106" max="3240" width="11.42578125" style="1"/>
    <col min="3241" max="3241" width="4" style="1" customWidth="1"/>
    <col min="3242" max="3242" width="34.28515625" style="1" customWidth="1"/>
    <col min="3243" max="3244" width="4" style="1" customWidth="1"/>
    <col min="3245" max="3245" width="36.85546875" style="1" customWidth="1"/>
    <col min="3246" max="3246" width="4" style="1" customWidth="1"/>
    <col min="3247" max="3247" width="3.7109375" style="1" customWidth="1"/>
    <col min="3248" max="3248" width="39.85546875" style="1" customWidth="1"/>
    <col min="3249" max="3250" width="4" style="1" customWidth="1"/>
    <col min="3251" max="3251" width="34.28515625" style="1" customWidth="1"/>
    <col min="3252" max="3253" width="4" style="1" customWidth="1"/>
    <col min="3254" max="3254" width="28.5703125" style="1" customWidth="1"/>
    <col min="3255" max="3256" width="4" style="1" customWidth="1"/>
    <col min="3257" max="3257" width="28.5703125" style="1" customWidth="1"/>
    <col min="3258" max="3258" width="4" style="1" customWidth="1"/>
    <col min="3259" max="3343" width="11.42578125" style="1"/>
    <col min="3344" max="3344" width="6" style="1" customWidth="1"/>
    <col min="3345" max="3345" width="50" style="1" bestFit="1" customWidth="1"/>
    <col min="3346" max="3346" width="6.140625" style="1" customWidth="1"/>
    <col min="3347" max="3347" width="6" style="1" customWidth="1"/>
    <col min="3348" max="3348" width="50" style="1" bestFit="1" customWidth="1"/>
    <col min="3349" max="3350" width="6" style="1" customWidth="1"/>
    <col min="3351" max="3351" width="49.5703125" style="1" bestFit="1" customWidth="1"/>
    <col min="3352" max="3353" width="6" style="1" customWidth="1"/>
    <col min="3354" max="3354" width="39.140625" style="1" bestFit="1" customWidth="1"/>
    <col min="3355" max="3355" width="9" style="1" bestFit="1" customWidth="1"/>
    <col min="3356" max="3356" width="6" style="1" customWidth="1"/>
    <col min="3357" max="3357" width="39.140625" style="1" bestFit="1" customWidth="1"/>
    <col min="3358" max="3359" width="6" style="1" customWidth="1"/>
    <col min="3360" max="3360" width="39.140625" style="1" bestFit="1" customWidth="1"/>
    <col min="3361" max="3361" width="6" style="1" customWidth="1"/>
    <col min="3362" max="3496" width="11.42578125" style="1"/>
    <col min="3497" max="3497" width="4" style="1" customWidth="1"/>
    <col min="3498" max="3498" width="34.28515625" style="1" customWidth="1"/>
    <col min="3499" max="3500" width="4" style="1" customWidth="1"/>
    <col min="3501" max="3501" width="36.85546875" style="1" customWidth="1"/>
    <col min="3502" max="3502" width="4" style="1" customWidth="1"/>
    <col min="3503" max="3503" width="3.7109375" style="1" customWidth="1"/>
    <col min="3504" max="3504" width="39.85546875" style="1" customWidth="1"/>
    <col min="3505" max="3506" width="4" style="1" customWidth="1"/>
    <col min="3507" max="3507" width="34.28515625" style="1" customWidth="1"/>
    <col min="3508" max="3509" width="4" style="1" customWidth="1"/>
    <col min="3510" max="3510" width="28.5703125" style="1" customWidth="1"/>
    <col min="3511" max="3512" width="4" style="1" customWidth="1"/>
    <col min="3513" max="3513" width="28.5703125" style="1" customWidth="1"/>
    <col min="3514" max="3514" width="4" style="1" customWidth="1"/>
    <col min="3515" max="3599" width="11.42578125" style="1"/>
    <col min="3600" max="3600" width="6" style="1" customWidth="1"/>
    <col min="3601" max="3601" width="50" style="1" bestFit="1" customWidth="1"/>
    <col min="3602" max="3602" width="6.140625" style="1" customWidth="1"/>
    <col min="3603" max="3603" width="6" style="1" customWidth="1"/>
    <col min="3604" max="3604" width="50" style="1" bestFit="1" customWidth="1"/>
    <col min="3605" max="3606" width="6" style="1" customWidth="1"/>
    <col min="3607" max="3607" width="49.5703125" style="1" bestFit="1" customWidth="1"/>
    <col min="3608" max="3609" width="6" style="1" customWidth="1"/>
    <col min="3610" max="3610" width="39.140625" style="1" bestFit="1" customWidth="1"/>
    <col min="3611" max="3611" width="9" style="1" bestFit="1" customWidth="1"/>
    <col min="3612" max="3612" width="6" style="1" customWidth="1"/>
    <col min="3613" max="3613" width="39.140625" style="1" bestFit="1" customWidth="1"/>
    <col min="3614" max="3615" width="6" style="1" customWidth="1"/>
    <col min="3616" max="3616" width="39.140625" style="1" bestFit="1" customWidth="1"/>
    <col min="3617" max="3617" width="6" style="1" customWidth="1"/>
    <col min="3618" max="3752" width="11.42578125" style="1"/>
    <col min="3753" max="3753" width="4" style="1" customWidth="1"/>
    <col min="3754" max="3754" width="34.28515625" style="1" customWidth="1"/>
    <col min="3755" max="3756" width="4" style="1" customWidth="1"/>
    <col min="3757" max="3757" width="36.85546875" style="1" customWidth="1"/>
    <col min="3758" max="3758" width="4" style="1" customWidth="1"/>
    <col min="3759" max="3759" width="3.7109375" style="1" customWidth="1"/>
    <col min="3760" max="3760" width="39.85546875" style="1" customWidth="1"/>
    <col min="3761" max="3762" width="4" style="1" customWidth="1"/>
    <col min="3763" max="3763" width="34.28515625" style="1" customWidth="1"/>
    <col min="3764" max="3765" width="4" style="1" customWidth="1"/>
    <col min="3766" max="3766" width="28.5703125" style="1" customWidth="1"/>
    <col min="3767" max="3768" width="4" style="1" customWidth="1"/>
    <col min="3769" max="3769" width="28.5703125" style="1" customWidth="1"/>
    <col min="3770" max="3770" width="4" style="1" customWidth="1"/>
    <col min="3771" max="3855" width="11.42578125" style="1"/>
    <col min="3856" max="3856" width="6" style="1" customWidth="1"/>
    <col min="3857" max="3857" width="50" style="1" bestFit="1" customWidth="1"/>
    <col min="3858" max="3858" width="6.140625" style="1" customWidth="1"/>
    <col min="3859" max="3859" width="6" style="1" customWidth="1"/>
    <col min="3860" max="3860" width="50" style="1" bestFit="1" customWidth="1"/>
    <col min="3861" max="3862" width="6" style="1" customWidth="1"/>
    <col min="3863" max="3863" width="49.5703125" style="1" bestFit="1" customWidth="1"/>
    <col min="3864" max="3865" width="6" style="1" customWidth="1"/>
    <col min="3866" max="3866" width="39.140625" style="1" bestFit="1" customWidth="1"/>
    <col min="3867" max="3867" width="9" style="1" bestFit="1" customWidth="1"/>
    <col min="3868" max="3868" width="6" style="1" customWidth="1"/>
    <col min="3869" max="3869" width="39.140625" style="1" bestFit="1" customWidth="1"/>
    <col min="3870" max="3871" width="6" style="1" customWidth="1"/>
    <col min="3872" max="3872" width="39.140625" style="1" bestFit="1" customWidth="1"/>
    <col min="3873" max="3873" width="6" style="1" customWidth="1"/>
    <col min="3874" max="4008" width="11.42578125" style="1"/>
    <col min="4009" max="4009" width="4" style="1" customWidth="1"/>
    <col min="4010" max="4010" width="34.28515625" style="1" customWidth="1"/>
    <col min="4011" max="4012" width="4" style="1" customWidth="1"/>
    <col min="4013" max="4013" width="36.85546875" style="1" customWidth="1"/>
    <col min="4014" max="4014" width="4" style="1" customWidth="1"/>
    <col min="4015" max="4015" width="3.7109375" style="1" customWidth="1"/>
    <col min="4016" max="4016" width="39.85546875" style="1" customWidth="1"/>
    <col min="4017" max="4018" width="4" style="1" customWidth="1"/>
    <col min="4019" max="4019" width="34.28515625" style="1" customWidth="1"/>
    <col min="4020" max="4021" width="4" style="1" customWidth="1"/>
    <col min="4022" max="4022" width="28.5703125" style="1" customWidth="1"/>
    <col min="4023" max="4024" width="4" style="1" customWidth="1"/>
    <col min="4025" max="4025" width="28.5703125" style="1" customWidth="1"/>
    <col min="4026" max="4026" width="4" style="1" customWidth="1"/>
    <col min="4027" max="4111" width="11.42578125" style="1"/>
    <col min="4112" max="4112" width="6" style="1" customWidth="1"/>
    <col min="4113" max="4113" width="50" style="1" bestFit="1" customWidth="1"/>
    <col min="4114" max="4114" width="6.140625" style="1" customWidth="1"/>
    <col min="4115" max="4115" width="6" style="1" customWidth="1"/>
    <col min="4116" max="4116" width="50" style="1" bestFit="1" customWidth="1"/>
    <col min="4117" max="4118" width="6" style="1" customWidth="1"/>
    <col min="4119" max="4119" width="49.5703125" style="1" bestFit="1" customWidth="1"/>
    <col min="4120" max="4121" width="6" style="1" customWidth="1"/>
    <col min="4122" max="4122" width="39.140625" style="1" bestFit="1" customWidth="1"/>
    <col min="4123" max="4123" width="9" style="1" bestFit="1" customWidth="1"/>
    <col min="4124" max="4124" width="6" style="1" customWidth="1"/>
    <col min="4125" max="4125" width="39.140625" style="1" bestFit="1" customWidth="1"/>
    <col min="4126" max="4127" width="6" style="1" customWidth="1"/>
    <col min="4128" max="4128" width="39.140625" style="1" bestFit="1" customWidth="1"/>
    <col min="4129" max="4129" width="6" style="1" customWidth="1"/>
    <col min="4130" max="4264" width="11.42578125" style="1"/>
    <col min="4265" max="4265" width="4" style="1" customWidth="1"/>
    <col min="4266" max="4266" width="34.28515625" style="1" customWidth="1"/>
    <col min="4267" max="4268" width="4" style="1" customWidth="1"/>
    <col min="4269" max="4269" width="36.85546875" style="1" customWidth="1"/>
    <col min="4270" max="4270" width="4" style="1" customWidth="1"/>
    <col min="4271" max="4271" width="3.7109375" style="1" customWidth="1"/>
    <col min="4272" max="4272" width="39.85546875" style="1" customWidth="1"/>
    <col min="4273" max="4274" width="4" style="1" customWidth="1"/>
    <col min="4275" max="4275" width="34.28515625" style="1" customWidth="1"/>
    <col min="4276" max="4277" width="4" style="1" customWidth="1"/>
    <col min="4278" max="4278" width="28.5703125" style="1" customWidth="1"/>
    <col min="4279" max="4280" width="4" style="1" customWidth="1"/>
    <col min="4281" max="4281" width="28.5703125" style="1" customWidth="1"/>
    <col min="4282" max="4282" width="4" style="1" customWidth="1"/>
    <col min="4283" max="4367" width="11.42578125" style="1"/>
    <col min="4368" max="4368" width="6" style="1" customWidth="1"/>
    <col min="4369" max="4369" width="50" style="1" bestFit="1" customWidth="1"/>
    <col min="4370" max="4370" width="6.140625" style="1" customWidth="1"/>
    <col min="4371" max="4371" width="6" style="1" customWidth="1"/>
    <col min="4372" max="4372" width="50" style="1" bestFit="1" customWidth="1"/>
    <col min="4373" max="4374" width="6" style="1" customWidth="1"/>
    <col min="4375" max="4375" width="49.5703125" style="1" bestFit="1" customWidth="1"/>
    <col min="4376" max="4377" width="6" style="1" customWidth="1"/>
    <col min="4378" max="4378" width="39.140625" style="1" bestFit="1" customWidth="1"/>
    <col min="4379" max="4379" width="9" style="1" bestFit="1" customWidth="1"/>
    <col min="4380" max="4380" width="6" style="1" customWidth="1"/>
    <col min="4381" max="4381" width="39.140625" style="1" bestFit="1" customWidth="1"/>
    <col min="4382" max="4383" width="6" style="1" customWidth="1"/>
    <col min="4384" max="4384" width="39.140625" style="1" bestFit="1" customWidth="1"/>
    <col min="4385" max="4385" width="6" style="1" customWidth="1"/>
    <col min="4386" max="4520" width="11.42578125" style="1"/>
    <col min="4521" max="4521" width="4" style="1" customWidth="1"/>
    <col min="4522" max="4522" width="34.28515625" style="1" customWidth="1"/>
    <col min="4523" max="4524" width="4" style="1" customWidth="1"/>
    <col min="4525" max="4525" width="36.85546875" style="1" customWidth="1"/>
    <col min="4526" max="4526" width="4" style="1" customWidth="1"/>
    <col min="4527" max="4527" width="3.7109375" style="1" customWidth="1"/>
    <col min="4528" max="4528" width="39.85546875" style="1" customWidth="1"/>
    <col min="4529" max="4530" width="4" style="1" customWidth="1"/>
    <col min="4531" max="4531" width="34.28515625" style="1" customWidth="1"/>
    <col min="4532" max="4533" width="4" style="1" customWidth="1"/>
    <col min="4534" max="4534" width="28.5703125" style="1" customWidth="1"/>
    <col min="4535" max="4536" width="4" style="1" customWidth="1"/>
    <col min="4537" max="4537" width="28.5703125" style="1" customWidth="1"/>
    <col min="4538" max="4538" width="4" style="1" customWidth="1"/>
    <col min="4539" max="4623" width="11.42578125" style="1"/>
    <col min="4624" max="4624" width="6" style="1" customWidth="1"/>
    <col min="4625" max="4625" width="50" style="1" bestFit="1" customWidth="1"/>
    <col min="4626" max="4626" width="6.140625" style="1" customWidth="1"/>
    <col min="4627" max="4627" width="6" style="1" customWidth="1"/>
    <col min="4628" max="4628" width="50" style="1" bestFit="1" customWidth="1"/>
    <col min="4629" max="4630" width="6" style="1" customWidth="1"/>
    <col min="4631" max="4631" width="49.5703125" style="1" bestFit="1" customWidth="1"/>
    <col min="4632" max="4633" width="6" style="1" customWidth="1"/>
    <col min="4634" max="4634" width="39.140625" style="1" bestFit="1" customWidth="1"/>
    <col min="4635" max="4635" width="9" style="1" bestFit="1" customWidth="1"/>
    <col min="4636" max="4636" width="6" style="1" customWidth="1"/>
    <col min="4637" max="4637" width="39.140625" style="1" bestFit="1" customWidth="1"/>
    <col min="4638" max="4639" width="6" style="1" customWidth="1"/>
    <col min="4640" max="4640" width="39.140625" style="1" bestFit="1" customWidth="1"/>
    <col min="4641" max="4641" width="6" style="1" customWidth="1"/>
    <col min="4642" max="4776" width="11.42578125" style="1"/>
    <col min="4777" max="4777" width="4" style="1" customWidth="1"/>
    <col min="4778" max="4778" width="34.28515625" style="1" customWidth="1"/>
    <col min="4779" max="4780" width="4" style="1" customWidth="1"/>
    <col min="4781" max="4781" width="36.85546875" style="1" customWidth="1"/>
    <col min="4782" max="4782" width="4" style="1" customWidth="1"/>
    <col min="4783" max="4783" width="3.7109375" style="1" customWidth="1"/>
    <col min="4784" max="4784" width="39.85546875" style="1" customWidth="1"/>
    <col min="4785" max="4786" width="4" style="1" customWidth="1"/>
    <col min="4787" max="4787" width="34.28515625" style="1" customWidth="1"/>
    <col min="4788" max="4789" width="4" style="1" customWidth="1"/>
    <col min="4790" max="4790" width="28.5703125" style="1" customWidth="1"/>
    <col min="4791" max="4792" width="4" style="1" customWidth="1"/>
    <col min="4793" max="4793" width="28.5703125" style="1" customWidth="1"/>
    <col min="4794" max="4794" width="4" style="1" customWidth="1"/>
    <col min="4795" max="4879" width="11.42578125" style="1"/>
    <col min="4880" max="4880" width="6" style="1" customWidth="1"/>
    <col min="4881" max="4881" width="50" style="1" bestFit="1" customWidth="1"/>
    <col min="4882" max="4882" width="6.140625" style="1" customWidth="1"/>
    <col min="4883" max="4883" width="6" style="1" customWidth="1"/>
    <col min="4884" max="4884" width="50" style="1" bestFit="1" customWidth="1"/>
    <col min="4885" max="4886" width="6" style="1" customWidth="1"/>
    <col min="4887" max="4887" width="49.5703125" style="1" bestFit="1" customWidth="1"/>
    <col min="4888" max="4889" width="6" style="1" customWidth="1"/>
    <col min="4890" max="4890" width="39.140625" style="1" bestFit="1" customWidth="1"/>
    <col min="4891" max="4891" width="9" style="1" bestFit="1" customWidth="1"/>
    <col min="4892" max="4892" width="6" style="1" customWidth="1"/>
    <col min="4893" max="4893" width="39.140625" style="1" bestFit="1" customWidth="1"/>
    <col min="4894" max="4895" width="6" style="1" customWidth="1"/>
    <col min="4896" max="4896" width="39.140625" style="1" bestFit="1" customWidth="1"/>
    <col min="4897" max="4897" width="6" style="1" customWidth="1"/>
    <col min="4898" max="5032" width="11.42578125" style="1"/>
    <col min="5033" max="5033" width="4" style="1" customWidth="1"/>
    <col min="5034" max="5034" width="34.28515625" style="1" customWidth="1"/>
    <col min="5035" max="5036" width="4" style="1" customWidth="1"/>
    <col min="5037" max="5037" width="36.85546875" style="1" customWidth="1"/>
    <col min="5038" max="5038" width="4" style="1" customWidth="1"/>
    <col min="5039" max="5039" width="3.7109375" style="1" customWidth="1"/>
    <col min="5040" max="5040" width="39.85546875" style="1" customWidth="1"/>
    <col min="5041" max="5042" width="4" style="1" customWidth="1"/>
    <col min="5043" max="5043" width="34.28515625" style="1" customWidth="1"/>
    <col min="5044" max="5045" width="4" style="1" customWidth="1"/>
    <col min="5046" max="5046" width="28.5703125" style="1" customWidth="1"/>
    <col min="5047" max="5048" width="4" style="1" customWidth="1"/>
    <col min="5049" max="5049" width="28.5703125" style="1" customWidth="1"/>
    <col min="5050" max="5050" width="4" style="1" customWidth="1"/>
    <col min="5051" max="5135" width="11.42578125" style="1"/>
    <col min="5136" max="5136" width="6" style="1" customWidth="1"/>
    <col min="5137" max="5137" width="50" style="1" bestFit="1" customWidth="1"/>
    <col min="5138" max="5138" width="6.140625" style="1" customWidth="1"/>
    <col min="5139" max="5139" width="6" style="1" customWidth="1"/>
    <col min="5140" max="5140" width="50" style="1" bestFit="1" customWidth="1"/>
    <col min="5141" max="5142" width="6" style="1" customWidth="1"/>
    <col min="5143" max="5143" width="49.5703125" style="1" bestFit="1" customWidth="1"/>
    <col min="5144" max="5145" width="6" style="1" customWidth="1"/>
    <col min="5146" max="5146" width="39.140625" style="1" bestFit="1" customWidth="1"/>
    <col min="5147" max="5147" width="9" style="1" bestFit="1" customWidth="1"/>
    <col min="5148" max="5148" width="6" style="1" customWidth="1"/>
    <col min="5149" max="5149" width="39.140625" style="1" bestFit="1" customWidth="1"/>
    <col min="5150" max="5151" width="6" style="1" customWidth="1"/>
    <col min="5152" max="5152" width="39.140625" style="1" bestFit="1" customWidth="1"/>
    <col min="5153" max="5153" width="6" style="1" customWidth="1"/>
    <col min="5154" max="5288" width="11.42578125" style="1"/>
    <col min="5289" max="5289" width="4" style="1" customWidth="1"/>
    <col min="5290" max="5290" width="34.28515625" style="1" customWidth="1"/>
    <col min="5291" max="5292" width="4" style="1" customWidth="1"/>
    <col min="5293" max="5293" width="36.85546875" style="1" customWidth="1"/>
    <col min="5294" max="5294" width="4" style="1" customWidth="1"/>
    <col min="5295" max="5295" width="3.7109375" style="1" customWidth="1"/>
    <col min="5296" max="5296" width="39.85546875" style="1" customWidth="1"/>
    <col min="5297" max="5298" width="4" style="1" customWidth="1"/>
    <col min="5299" max="5299" width="34.28515625" style="1" customWidth="1"/>
    <col min="5300" max="5301" width="4" style="1" customWidth="1"/>
    <col min="5302" max="5302" width="28.5703125" style="1" customWidth="1"/>
    <col min="5303" max="5304" width="4" style="1" customWidth="1"/>
    <col min="5305" max="5305" width="28.5703125" style="1" customWidth="1"/>
    <col min="5306" max="5306" width="4" style="1" customWidth="1"/>
    <col min="5307" max="5391" width="11.42578125" style="1"/>
    <col min="5392" max="5392" width="6" style="1" customWidth="1"/>
    <col min="5393" max="5393" width="50" style="1" bestFit="1" customWidth="1"/>
    <col min="5394" max="5394" width="6.140625" style="1" customWidth="1"/>
    <col min="5395" max="5395" width="6" style="1" customWidth="1"/>
    <col min="5396" max="5396" width="50" style="1" bestFit="1" customWidth="1"/>
    <col min="5397" max="5398" width="6" style="1" customWidth="1"/>
    <col min="5399" max="5399" width="49.5703125" style="1" bestFit="1" customWidth="1"/>
    <col min="5400" max="5401" width="6" style="1" customWidth="1"/>
    <col min="5402" max="5402" width="39.140625" style="1" bestFit="1" customWidth="1"/>
    <col min="5403" max="5403" width="9" style="1" bestFit="1" customWidth="1"/>
    <col min="5404" max="5404" width="6" style="1" customWidth="1"/>
    <col min="5405" max="5405" width="39.140625" style="1" bestFit="1" customWidth="1"/>
    <col min="5406" max="5407" width="6" style="1" customWidth="1"/>
    <col min="5408" max="5408" width="39.140625" style="1" bestFit="1" customWidth="1"/>
    <col min="5409" max="5409" width="6" style="1" customWidth="1"/>
    <col min="5410" max="5544" width="11.42578125" style="1"/>
    <col min="5545" max="5545" width="4" style="1" customWidth="1"/>
    <col min="5546" max="5546" width="34.28515625" style="1" customWidth="1"/>
    <col min="5547" max="5548" width="4" style="1" customWidth="1"/>
    <col min="5549" max="5549" width="36.85546875" style="1" customWidth="1"/>
    <col min="5550" max="5550" width="4" style="1" customWidth="1"/>
    <col min="5551" max="5551" width="3.7109375" style="1" customWidth="1"/>
    <col min="5552" max="5552" width="39.85546875" style="1" customWidth="1"/>
    <col min="5553" max="5554" width="4" style="1" customWidth="1"/>
    <col min="5555" max="5555" width="34.28515625" style="1" customWidth="1"/>
    <col min="5556" max="5557" width="4" style="1" customWidth="1"/>
    <col min="5558" max="5558" width="28.5703125" style="1" customWidth="1"/>
    <col min="5559" max="5560" width="4" style="1" customWidth="1"/>
    <col min="5561" max="5561" width="28.5703125" style="1" customWidth="1"/>
    <col min="5562" max="5562" width="4" style="1" customWidth="1"/>
    <col min="5563" max="5647" width="11.42578125" style="1"/>
    <col min="5648" max="5648" width="6" style="1" customWidth="1"/>
    <col min="5649" max="5649" width="50" style="1" bestFit="1" customWidth="1"/>
    <col min="5650" max="5650" width="6.140625" style="1" customWidth="1"/>
    <col min="5651" max="5651" width="6" style="1" customWidth="1"/>
    <col min="5652" max="5652" width="50" style="1" bestFit="1" customWidth="1"/>
    <col min="5653" max="5654" width="6" style="1" customWidth="1"/>
    <col min="5655" max="5655" width="49.5703125" style="1" bestFit="1" customWidth="1"/>
    <col min="5656" max="5657" width="6" style="1" customWidth="1"/>
    <col min="5658" max="5658" width="39.140625" style="1" bestFit="1" customWidth="1"/>
    <col min="5659" max="5659" width="9" style="1" bestFit="1" customWidth="1"/>
    <col min="5660" max="5660" width="6" style="1" customWidth="1"/>
    <col min="5661" max="5661" width="39.140625" style="1" bestFit="1" customWidth="1"/>
    <col min="5662" max="5663" width="6" style="1" customWidth="1"/>
    <col min="5664" max="5664" width="39.140625" style="1" bestFit="1" customWidth="1"/>
    <col min="5665" max="5665" width="6" style="1" customWidth="1"/>
    <col min="5666" max="5800" width="11.42578125" style="1"/>
    <col min="5801" max="5801" width="4" style="1" customWidth="1"/>
    <col min="5802" max="5802" width="34.28515625" style="1" customWidth="1"/>
    <col min="5803" max="5804" width="4" style="1" customWidth="1"/>
    <col min="5805" max="5805" width="36.85546875" style="1" customWidth="1"/>
    <col min="5806" max="5806" width="4" style="1" customWidth="1"/>
    <col min="5807" max="5807" width="3.7109375" style="1" customWidth="1"/>
    <col min="5808" max="5808" width="39.85546875" style="1" customWidth="1"/>
    <col min="5809" max="5810" width="4" style="1" customWidth="1"/>
    <col min="5811" max="5811" width="34.28515625" style="1" customWidth="1"/>
    <col min="5812" max="5813" width="4" style="1" customWidth="1"/>
    <col min="5814" max="5814" width="28.5703125" style="1" customWidth="1"/>
    <col min="5815" max="5816" width="4" style="1" customWidth="1"/>
    <col min="5817" max="5817" width="28.5703125" style="1" customWidth="1"/>
    <col min="5818" max="5818" width="4" style="1" customWidth="1"/>
    <col min="5819" max="5903" width="11.42578125" style="1"/>
    <col min="5904" max="5904" width="6" style="1" customWidth="1"/>
    <col min="5905" max="5905" width="50" style="1" bestFit="1" customWidth="1"/>
    <col min="5906" max="5906" width="6.140625" style="1" customWidth="1"/>
    <col min="5907" max="5907" width="6" style="1" customWidth="1"/>
    <col min="5908" max="5908" width="50" style="1" bestFit="1" customWidth="1"/>
    <col min="5909" max="5910" width="6" style="1" customWidth="1"/>
    <col min="5911" max="5911" width="49.5703125" style="1" bestFit="1" customWidth="1"/>
    <col min="5912" max="5913" width="6" style="1" customWidth="1"/>
    <col min="5914" max="5914" width="39.140625" style="1" bestFit="1" customWidth="1"/>
    <col min="5915" max="5915" width="9" style="1" bestFit="1" customWidth="1"/>
    <col min="5916" max="5916" width="6" style="1" customWidth="1"/>
    <col min="5917" max="5917" width="39.140625" style="1" bestFit="1" customWidth="1"/>
    <col min="5918" max="5919" width="6" style="1" customWidth="1"/>
    <col min="5920" max="5920" width="39.140625" style="1" bestFit="1" customWidth="1"/>
    <col min="5921" max="5921" width="6" style="1" customWidth="1"/>
    <col min="5922" max="6056" width="11.42578125" style="1"/>
    <col min="6057" max="6057" width="4" style="1" customWidth="1"/>
    <col min="6058" max="6058" width="34.28515625" style="1" customWidth="1"/>
    <col min="6059" max="6060" width="4" style="1" customWidth="1"/>
    <col min="6061" max="6061" width="36.85546875" style="1" customWidth="1"/>
    <col min="6062" max="6062" width="4" style="1" customWidth="1"/>
    <col min="6063" max="6063" width="3.7109375" style="1" customWidth="1"/>
    <col min="6064" max="6064" width="39.85546875" style="1" customWidth="1"/>
    <col min="6065" max="6066" width="4" style="1" customWidth="1"/>
    <col min="6067" max="6067" width="34.28515625" style="1" customWidth="1"/>
    <col min="6068" max="6069" width="4" style="1" customWidth="1"/>
    <col min="6070" max="6070" width="28.5703125" style="1" customWidth="1"/>
    <col min="6071" max="6072" width="4" style="1" customWidth="1"/>
    <col min="6073" max="6073" width="28.5703125" style="1" customWidth="1"/>
    <col min="6074" max="6074" width="4" style="1" customWidth="1"/>
    <col min="6075" max="6159" width="11.42578125" style="1"/>
    <col min="6160" max="6160" width="6" style="1" customWidth="1"/>
    <col min="6161" max="6161" width="50" style="1" bestFit="1" customWidth="1"/>
    <col min="6162" max="6162" width="6.140625" style="1" customWidth="1"/>
    <col min="6163" max="6163" width="6" style="1" customWidth="1"/>
    <col min="6164" max="6164" width="50" style="1" bestFit="1" customWidth="1"/>
    <col min="6165" max="6166" width="6" style="1" customWidth="1"/>
    <col min="6167" max="6167" width="49.5703125" style="1" bestFit="1" customWidth="1"/>
    <col min="6168" max="6169" width="6" style="1" customWidth="1"/>
    <col min="6170" max="6170" width="39.140625" style="1" bestFit="1" customWidth="1"/>
    <col min="6171" max="6171" width="9" style="1" bestFit="1" customWidth="1"/>
    <col min="6172" max="6172" width="6" style="1" customWidth="1"/>
    <col min="6173" max="6173" width="39.140625" style="1" bestFit="1" customWidth="1"/>
    <col min="6174" max="6175" width="6" style="1" customWidth="1"/>
    <col min="6176" max="6176" width="39.140625" style="1" bestFit="1" customWidth="1"/>
    <col min="6177" max="6177" width="6" style="1" customWidth="1"/>
    <col min="6178" max="6312" width="11.42578125" style="1"/>
    <col min="6313" max="6313" width="4" style="1" customWidth="1"/>
    <col min="6314" max="6314" width="34.28515625" style="1" customWidth="1"/>
    <col min="6315" max="6316" width="4" style="1" customWidth="1"/>
    <col min="6317" max="6317" width="36.85546875" style="1" customWidth="1"/>
    <col min="6318" max="6318" width="4" style="1" customWidth="1"/>
    <col min="6319" max="6319" width="3.7109375" style="1" customWidth="1"/>
    <col min="6320" max="6320" width="39.85546875" style="1" customWidth="1"/>
    <col min="6321" max="6322" width="4" style="1" customWidth="1"/>
    <col min="6323" max="6323" width="34.28515625" style="1" customWidth="1"/>
    <col min="6324" max="6325" width="4" style="1" customWidth="1"/>
    <col min="6326" max="6326" width="28.5703125" style="1" customWidth="1"/>
    <col min="6327" max="6328" width="4" style="1" customWidth="1"/>
    <col min="6329" max="6329" width="28.5703125" style="1" customWidth="1"/>
    <col min="6330" max="6330" width="4" style="1" customWidth="1"/>
    <col min="6331" max="6415" width="11.42578125" style="1"/>
    <col min="6416" max="6416" width="6" style="1" customWidth="1"/>
    <col min="6417" max="6417" width="50" style="1" bestFit="1" customWidth="1"/>
    <col min="6418" max="6418" width="6.140625" style="1" customWidth="1"/>
    <col min="6419" max="6419" width="6" style="1" customWidth="1"/>
    <col min="6420" max="6420" width="50" style="1" bestFit="1" customWidth="1"/>
    <col min="6421" max="6422" width="6" style="1" customWidth="1"/>
    <col min="6423" max="6423" width="49.5703125" style="1" bestFit="1" customWidth="1"/>
    <col min="6424" max="6425" width="6" style="1" customWidth="1"/>
    <col min="6426" max="6426" width="39.140625" style="1" bestFit="1" customWidth="1"/>
    <col min="6427" max="6427" width="9" style="1" bestFit="1" customWidth="1"/>
    <col min="6428" max="6428" width="6" style="1" customWidth="1"/>
    <col min="6429" max="6429" width="39.140625" style="1" bestFit="1" customWidth="1"/>
    <col min="6430" max="6431" width="6" style="1" customWidth="1"/>
    <col min="6432" max="6432" width="39.140625" style="1" bestFit="1" customWidth="1"/>
    <col min="6433" max="6433" width="6" style="1" customWidth="1"/>
    <col min="6434" max="6568" width="11.42578125" style="1"/>
    <col min="6569" max="6569" width="4" style="1" customWidth="1"/>
    <col min="6570" max="6570" width="34.28515625" style="1" customWidth="1"/>
    <col min="6571" max="6572" width="4" style="1" customWidth="1"/>
    <col min="6573" max="6573" width="36.85546875" style="1" customWidth="1"/>
    <col min="6574" max="6574" width="4" style="1" customWidth="1"/>
    <col min="6575" max="6575" width="3.7109375" style="1" customWidth="1"/>
    <col min="6576" max="6576" width="39.85546875" style="1" customWidth="1"/>
    <col min="6577" max="6578" width="4" style="1" customWidth="1"/>
    <col min="6579" max="6579" width="34.28515625" style="1" customWidth="1"/>
    <col min="6580" max="6581" width="4" style="1" customWidth="1"/>
    <col min="6582" max="6582" width="28.5703125" style="1" customWidth="1"/>
    <col min="6583" max="6584" width="4" style="1" customWidth="1"/>
    <col min="6585" max="6585" width="28.5703125" style="1" customWidth="1"/>
    <col min="6586" max="6586" width="4" style="1" customWidth="1"/>
    <col min="6587" max="6671" width="11.42578125" style="1"/>
    <col min="6672" max="6672" width="6" style="1" customWidth="1"/>
    <col min="6673" max="6673" width="50" style="1" bestFit="1" customWidth="1"/>
    <col min="6674" max="6674" width="6.140625" style="1" customWidth="1"/>
    <col min="6675" max="6675" width="6" style="1" customWidth="1"/>
    <col min="6676" max="6676" width="50" style="1" bestFit="1" customWidth="1"/>
    <col min="6677" max="6678" width="6" style="1" customWidth="1"/>
    <col min="6679" max="6679" width="49.5703125" style="1" bestFit="1" customWidth="1"/>
    <col min="6680" max="6681" width="6" style="1" customWidth="1"/>
    <col min="6682" max="6682" width="39.140625" style="1" bestFit="1" customWidth="1"/>
    <col min="6683" max="6683" width="9" style="1" bestFit="1" customWidth="1"/>
    <col min="6684" max="6684" width="6" style="1" customWidth="1"/>
    <col min="6685" max="6685" width="39.140625" style="1" bestFit="1" customWidth="1"/>
    <col min="6686" max="6687" width="6" style="1" customWidth="1"/>
    <col min="6688" max="6688" width="39.140625" style="1" bestFit="1" customWidth="1"/>
    <col min="6689" max="6689" width="6" style="1" customWidth="1"/>
    <col min="6690" max="6824" width="11.42578125" style="1"/>
    <col min="6825" max="6825" width="4" style="1" customWidth="1"/>
    <col min="6826" max="6826" width="34.28515625" style="1" customWidth="1"/>
    <col min="6827" max="6828" width="4" style="1" customWidth="1"/>
    <col min="6829" max="6829" width="36.85546875" style="1" customWidth="1"/>
    <col min="6830" max="6830" width="4" style="1" customWidth="1"/>
    <col min="6831" max="6831" width="3.7109375" style="1" customWidth="1"/>
    <col min="6832" max="6832" width="39.85546875" style="1" customWidth="1"/>
    <col min="6833" max="6834" width="4" style="1" customWidth="1"/>
    <col min="6835" max="6835" width="34.28515625" style="1" customWidth="1"/>
    <col min="6836" max="6837" width="4" style="1" customWidth="1"/>
    <col min="6838" max="6838" width="28.5703125" style="1" customWidth="1"/>
    <col min="6839" max="6840" width="4" style="1" customWidth="1"/>
    <col min="6841" max="6841" width="28.5703125" style="1" customWidth="1"/>
    <col min="6842" max="6842" width="4" style="1" customWidth="1"/>
    <col min="6843" max="6927" width="11.42578125" style="1"/>
    <col min="6928" max="6928" width="6" style="1" customWidth="1"/>
    <col min="6929" max="6929" width="50" style="1" bestFit="1" customWidth="1"/>
    <col min="6930" max="6930" width="6.140625" style="1" customWidth="1"/>
    <col min="6931" max="6931" width="6" style="1" customWidth="1"/>
    <col min="6932" max="6932" width="50" style="1" bestFit="1" customWidth="1"/>
    <col min="6933" max="6934" width="6" style="1" customWidth="1"/>
    <col min="6935" max="6935" width="49.5703125" style="1" bestFit="1" customWidth="1"/>
    <col min="6936" max="6937" width="6" style="1" customWidth="1"/>
    <col min="6938" max="6938" width="39.140625" style="1" bestFit="1" customWidth="1"/>
    <col min="6939" max="6939" width="9" style="1" bestFit="1" customWidth="1"/>
    <col min="6940" max="6940" width="6" style="1" customWidth="1"/>
    <col min="6941" max="6941" width="39.140625" style="1" bestFit="1" customWidth="1"/>
    <col min="6942" max="6943" width="6" style="1" customWidth="1"/>
    <col min="6944" max="6944" width="39.140625" style="1" bestFit="1" customWidth="1"/>
    <col min="6945" max="6945" width="6" style="1" customWidth="1"/>
    <col min="6946" max="7080" width="11.42578125" style="1"/>
    <col min="7081" max="7081" width="4" style="1" customWidth="1"/>
    <col min="7082" max="7082" width="34.28515625" style="1" customWidth="1"/>
    <col min="7083" max="7084" width="4" style="1" customWidth="1"/>
    <col min="7085" max="7085" width="36.85546875" style="1" customWidth="1"/>
    <col min="7086" max="7086" width="4" style="1" customWidth="1"/>
    <col min="7087" max="7087" width="3.7109375" style="1" customWidth="1"/>
    <col min="7088" max="7088" width="39.85546875" style="1" customWidth="1"/>
    <col min="7089" max="7090" width="4" style="1" customWidth="1"/>
    <col min="7091" max="7091" width="34.28515625" style="1" customWidth="1"/>
    <col min="7092" max="7093" width="4" style="1" customWidth="1"/>
    <col min="7094" max="7094" width="28.5703125" style="1" customWidth="1"/>
    <col min="7095" max="7096" width="4" style="1" customWidth="1"/>
    <col min="7097" max="7097" width="28.5703125" style="1" customWidth="1"/>
    <col min="7098" max="7098" width="4" style="1" customWidth="1"/>
    <col min="7099" max="7183" width="11.42578125" style="1"/>
    <col min="7184" max="7184" width="6" style="1" customWidth="1"/>
    <col min="7185" max="7185" width="50" style="1" bestFit="1" customWidth="1"/>
    <col min="7186" max="7186" width="6.140625" style="1" customWidth="1"/>
    <col min="7187" max="7187" width="6" style="1" customWidth="1"/>
    <col min="7188" max="7188" width="50" style="1" bestFit="1" customWidth="1"/>
    <col min="7189" max="7190" width="6" style="1" customWidth="1"/>
    <col min="7191" max="7191" width="49.5703125" style="1" bestFit="1" customWidth="1"/>
    <col min="7192" max="7193" width="6" style="1" customWidth="1"/>
    <col min="7194" max="7194" width="39.140625" style="1" bestFit="1" customWidth="1"/>
    <col min="7195" max="7195" width="9" style="1" bestFit="1" customWidth="1"/>
    <col min="7196" max="7196" width="6" style="1" customWidth="1"/>
    <col min="7197" max="7197" width="39.140625" style="1" bestFit="1" customWidth="1"/>
    <col min="7198" max="7199" width="6" style="1" customWidth="1"/>
    <col min="7200" max="7200" width="39.140625" style="1" bestFit="1" customWidth="1"/>
    <col min="7201" max="7201" width="6" style="1" customWidth="1"/>
    <col min="7202" max="7336" width="11.42578125" style="1"/>
    <col min="7337" max="7337" width="4" style="1" customWidth="1"/>
    <col min="7338" max="7338" width="34.28515625" style="1" customWidth="1"/>
    <col min="7339" max="7340" width="4" style="1" customWidth="1"/>
    <col min="7341" max="7341" width="36.85546875" style="1" customWidth="1"/>
    <col min="7342" max="7342" width="4" style="1" customWidth="1"/>
    <col min="7343" max="7343" width="3.7109375" style="1" customWidth="1"/>
    <col min="7344" max="7344" width="39.85546875" style="1" customWidth="1"/>
    <col min="7345" max="7346" width="4" style="1" customWidth="1"/>
    <col min="7347" max="7347" width="34.28515625" style="1" customWidth="1"/>
    <col min="7348" max="7349" width="4" style="1" customWidth="1"/>
    <col min="7350" max="7350" width="28.5703125" style="1" customWidth="1"/>
    <col min="7351" max="7352" width="4" style="1" customWidth="1"/>
    <col min="7353" max="7353" width="28.5703125" style="1" customWidth="1"/>
    <col min="7354" max="7354" width="4" style="1" customWidth="1"/>
    <col min="7355" max="7439" width="11.42578125" style="1"/>
    <col min="7440" max="7440" width="6" style="1" customWidth="1"/>
    <col min="7441" max="7441" width="50" style="1" bestFit="1" customWidth="1"/>
    <col min="7442" max="7442" width="6.140625" style="1" customWidth="1"/>
    <col min="7443" max="7443" width="6" style="1" customWidth="1"/>
    <col min="7444" max="7444" width="50" style="1" bestFit="1" customWidth="1"/>
    <col min="7445" max="7446" width="6" style="1" customWidth="1"/>
    <col min="7447" max="7447" width="49.5703125" style="1" bestFit="1" customWidth="1"/>
    <col min="7448" max="7449" width="6" style="1" customWidth="1"/>
    <col min="7450" max="7450" width="39.140625" style="1" bestFit="1" customWidth="1"/>
    <col min="7451" max="7451" width="9" style="1" bestFit="1" customWidth="1"/>
    <col min="7452" max="7452" width="6" style="1" customWidth="1"/>
    <col min="7453" max="7453" width="39.140625" style="1" bestFit="1" customWidth="1"/>
    <col min="7454" max="7455" width="6" style="1" customWidth="1"/>
    <col min="7456" max="7456" width="39.140625" style="1" bestFit="1" customWidth="1"/>
    <col min="7457" max="7457" width="6" style="1" customWidth="1"/>
    <col min="7458" max="7592" width="11.42578125" style="1"/>
    <col min="7593" max="7593" width="4" style="1" customWidth="1"/>
    <col min="7594" max="7594" width="34.28515625" style="1" customWidth="1"/>
    <col min="7595" max="7596" width="4" style="1" customWidth="1"/>
    <col min="7597" max="7597" width="36.85546875" style="1" customWidth="1"/>
    <col min="7598" max="7598" width="4" style="1" customWidth="1"/>
    <col min="7599" max="7599" width="3.7109375" style="1" customWidth="1"/>
    <col min="7600" max="7600" width="39.85546875" style="1" customWidth="1"/>
    <col min="7601" max="7602" width="4" style="1" customWidth="1"/>
    <col min="7603" max="7603" width="34.28515625" style="1" customWidth="1"/>
    <col min="7604" max="7605" width="4" style="1" customWidth="1"/>
    <col min="7606" max="7606" width="28.5703125" style="1" customWidth="1"/>
    <col min="7607" max="7608" width="4" style="1" customWidth="1"/>
    <col min="7609" max="7609" width="28.5703125" style="1" customWidth="1"/>
    <col min="7610" max="7610" width="4" style="1" customWidth="1"/>
    <col min="7611" max="7695" width="11.42578125" style="1"/>
    <col min="7696" max="7696" width="6" style="1" customWidth="1"/>
    <col min="7697" max="7697" width="50" style="1" bestFit="1" customWidth="1"/>
    <col min="7698" max="7698" width="6.140625" style="1" customWidth="1"/>
    <col min="7699" max="7699" width="6" style="1" customWidth="1"/>
    <col min="7700" max="7700" width="50" style="1" bestFit="1" customWidth="1"/>
    <col min="7701" max="7702" width="6" style="1" customWidth="1"/>
    <col min="7703" max="7703" width="49.5703125" style="1" bestFit="1" customWidth="1"/>
    <col min="7704" max="7705" width="6" style="1" customWidth="1"/>
    <col min="7706" max="7706" width="39.140625" style="1" bestFit="1" customWidth="1"/>
    <col min="7707" max="7707" width="9" style="1" bestFit="1" customWidth="1"/>
    <col min="7708" max="7708" width="6" style="1" customWidth="1"/>
    <col min="7709" max="7709" width="39.140625" style="1" bestFit="1" customWidth="1"/>
    <col min="7710" max="7711" width="6" style="1" customWidth="1"/>
    <col min="7712" max="7712" width="39.140625" style="1" bestFit="1" customWidth="1"/>
    <col min="7713" max="7713" width="6" style="1" customWidth="1"/>
    <col min="7714" max="7848" width="11.42578125" style="1"/>
    <col min="7849" max="7849" width="4" style="1" customWidth="1"/>
    <col min="7850" max="7850" width="34.28515625" style="1" customWidth="1"/>
    <col min="7851" max="7852" width="4" style="1" customWidth="1"/>
    <col min="7853" max="7853" width="36.85546875" style="1" customWidth="1"/>
    <col min="7854" max="7854" width="4" style="1" customWidth="1"/>
    <col min="7855" max="7855" width="3.7109375" style="1" customWidth="1"/>
    <col min="7856" max="7856" width="39.85546875" style="1" customWidth="1"/>
    <col min="7857" max="7858" width="4" style="1" customWidth="1"/>
    <col min="7859" max="7859" width="34.28515625" style="1" customWidth="1"/>
    <col min="7860" max="7861" width="4" style="1" customWidth="1"/>
    <col min="7862" max="7862" width="28.5703125" style="1" customWidth="1"/>
    <col min="7863" max="7864" width="4" style="1" customWidth="1"/>
    <col min="7865" max="7865" width="28.5703125" style="1" customWidth="1"/>
    <col min="7866" max="7866" width="4" style="1" customWidth="1"/>
    <col min="7867" max="7951" width="11.42578125" style="1"/>
    <col min="7952" max="7952" width="6" style="1" customWidth="1"/>
    <col min="7953" max="7953" width="50" style="1" bestFit="1" customWidth="1"/>
    <col min="7954" max="7954" width="6.140625" style="1" customWidth="1"/>
    <col min="7955" max="7955" width="6" style="1" customWidth="1"/>
    <col min="7956" max="7956" width="50" style="1" bestFit="1" customWidth="1"/>
    <col min="7957" max="7958" width="6" style="1" customWidth="1"/>
    <col min="7959" max="7959" width="49.5703125" style="1" bestFit="1" customWidth="1"/>
    <col min="7960" max="7961" width="6" style="1" customWidth="1"/>
    <col min="7962" max="7962" width="39.140625" style="1" bestFit="1" customWidth="1"/>
    <col min="7963" max="7963" width="9" style="1" bestFit="1" customWidth="1"/>
    <col min="7964" max="7964" width="6" style="1" customWidth="1"/>
    <col min="7965" max="7965" width="39.140625" style="1" bestFit="1" customWidth="1"/>
    <col min="7966" max="7967" width="6" style="1" customWidth="1"/>
    <col min="7968" max="7968" width="39.140625" style="1" bestFit="1" customWidth="1"/>
    <col min="7969" max="7969" width="6" style="1" customWidth="1"/>
    <col min="7970" max="8104" width="11.42578125" style="1"/>
    <col min="8105" max="8105" width="4" style="1" customWidth="1"/>
    <col min="8106" max="8106" width="34.28515625" style="1" customWidth="1"/>
    <col min="8107" max="8108" width="4" style="1" customWidth="1"/>
    <col min="8109" max="8109" width="36.85546875" style="1" customWidth="1"/>
    <col min="8110" max="8110" width="4" style="1" customWidth="1"/>
    <col min="8111" max="8111" width="3.7109375" style="1" customWidth="1"/>
    <col min="8112" max="8112" width="39.85546875" style="1" customWidth="1"/>
    <col min="8113" max="8114" width="4" style="1" customWidth="1"/>
    <col min="8115" max="8115" width="34.28515625" style="1" customWidth="1"/>
    <col min="8116" max="8117" width="4" style="1" customWidth="1"/>
    <col min="8118" max="8118" width="28.5703125" style="1" customWidth="1"/>
    <col min="8119" max="8120" width="4" style="1" customWidth="1"/>
    <col min="8121" max="8121" width="28.5703125" style="1" customWidth="1"/>
    <col min="8122" max="8122" width="4" style="1" customWidth="1"/>
    <col min="8123" max="8207" width="11.42578125" style="1"/>
    <col min="8208" max="8208" width="6" style="1" customWidth="1"/>
    <col min="8209" max="8209" width="50" style="1" bestFit="1" customWidth="1"/>
    <col min="8210" max="8210" width="6.140625" style="1" customWidth="1"/>
    <col min="8211" max="8211" width="6" style="1" customWidth="1"/>
    <col min="8212" max="8212" width="50" style="1" bestFit="1" customWidth="1"/>
    <col min="8213" max="8214" width="6" style="1" customWidth="1"/>
    <col min="8215" max="8215" width="49.5703125" style="1" bestFit="1" customWidth="1"/>
    <col min="8216" max="8217" width="6" style="1" customWidth="1"/>
    <col min="8218" max="8218" width="39.140625" style="1" bestFit="1" customWidth="1"/>
    <col min="8219" max="8219" width="9" style="1" bestFit="1" customWidth="1"/>
    <col min="8220" max="8220" width="6" style="1" customWidth="1"/>
    <col min="8221" max="8221" width="39.140625" style="1" bestFit="1" customWidth="1"/>
    <col min="8222" max="8223" width="6" style="1" customWidth="1"/>
    <col min="8224" max="8224" width="39.140625" style="1" bestFit="1" customWidth="1"/>
    <col min="8225" max="8225" width="6" style="1" customWidth="1"/>
    <col min="8226" max="8360" width="11.42578125" style="1"/>
    <col min="8361" max="8361" width="4" style="1" customWidth="1"/>
    <col min="8362" max="8362" width="34.28515625" style="1" customWidth="1"/>
    <col min="8363" max="8364" width="4" style="1" customWidth="1"/>
    <col min="8365" max="8365" width="36.85546875" style="1" customWidth="1"/>
    <col min="8366" max="8366" width="4" style="1" customWidth="1"/>
    <col min="8367" max="8367" width="3.7109375" style="1" customWidth="1"/>
    <col min="8368" max="8368" width="39.85546875" style="1" customWidth="1"/>
    <col min="8369" max="8370" width="4" style="1" customWidth="1"/>
    <col min="8371" max="8371" width="34.28515625" style="1" customWidth="1"/>
    <col min="8372" max="8373" width="4" style="1" customWidth="1"/>
    <col min="8374" max="8374" width="28.5703125" style="1" customWidth="1"/>
    <col min="8375" max="8376" width="4" style="1" customWidth="1"/>
    <col min="8377" max="8377" width="28.5703125" style="1" customWidth="1"/>
    <col min="8378" max="8378" width="4" style="1" customWidth="1"/>
    <col min="8379" max="8463" width="11.42578125" style="1"/>
    <col min="8464" max="8464" width="6" style="1" customWidth="1"/>
    <col min="8465" max="8465" width="50" style="1" bestFit="1" customWidth="1"/>
    <col min="8466" max="8466" width="6.140625" style="1" customWidth="1"/>
    <col min="8467" max="8467" width="6" style="1" customWidth="1"/>
    <col min="8468" max="8468" width="50" style="1" bestFit="1" customWidth="1"/>
    <col min="8469" max="8470" width="6" style="1" customWidth="1"/>
    <col min="8471" max="8471" width="49.5703125" style="1" bestFit="1" customWidth="1"/>
    <col min="8472" max="8473" width="6" style="1" customWidth="1"/>
    <col min="8474" max="8474" width="39.140625" style="1" bestFit="1" customWidth="1"/>
    <col min="8475" max="8475" width="9" style="1" bestFit="1" customWidth="1"/>
    <col min="8476" max="8476" width="6" style="1" customWidth="1"/>
    <col min="8477" max="8477" width="39.140625" style="1" bestFit="1" customWidth="1"/>
    <col min="8478" max="8479" width="6" style="1" customWidth="1"/>
    <col min="8480" max="8480" width="39.140625" style="1" bestFit="1" customWidth="1"/>
    <col min="8481" max="8481" width="6" style="1" customWidth="1"/>
    <col min="8482" max="8616" width="11.42578125" style="1"/>
    <col min="8617" max="8617" width="4" style="1" customWidth="1"/>
    <col min="8618" max="8618" width="34.28515625" style="1" customWidth="1"/>
    <col min="8619" max="8620" width="4" style="1" customWidth="1"/>
    <col min="8621" max="8621" width="36.85546875" style="1" customWidth="1"/>
    <col min="8622" max="8622" width="4" style="1" customWidth="1"/>
    <col min="8623" max="8623" width="3.7109375" style="1" customWidth="1"/>
    <col min="8624" max="8624" width="39.85546875" style="1" customWidth="1"/>
    <col min="8625" max="8626" width="4" style="1" customWidth="1"/>
    <col min="8627" max="8627" width="34.28515625" style="1" customWidth="1"/>
    <col min="8628" max="8629" width="4" style="1" customWidth="1"/>
    <col min="8630" max="8630" width="28.5703125" style="1" customWidth="1"/>
    <col min="8631" max="8632" width="4" style="1" customWidth="1"/>
    <col min="8633" max="8633" width="28.5703125" style="1" customWidth="1"/>
    <col min="8634" max="8634" width="4" style="1" customWidth="1"/>
    <col min="8635" max="8719" width="11.42578125" style="1"/>
    <col min="8720" max="8720" width="6" style="1" customWidth="1"/>
    <col min="8721" max="8721" width="50" style="1" bestFit="1" customWidth="1"/>
    <col min="8722" max="8722" width="6.140625" style="1" customWidth="1"/>
    <col min="8723" max="8723" width="6" style="1" customWidth="1"/>
    <col min="8724" max="8724" width="50" style="1" bestFit="1" customWidth="1"/>
    <col min="8725" max="8726" width="6" style="1" customWidth="1"/>
    <col min="8727" max="8727" width="49.5703125" style="1" bestFit="1" customWidth="1"/>
    <col min="8728" max="8729" width="6" style="1" customWidth="1"/>
    <col min="8730" max="8730" width="39.140625" style="1" bestFit="1" customWidth="1"/>
    <col min="8731" max="8731" width="9" style="1" bestFit="1" customWidth="1"/>
    <col min="8732" max="8732" width="6" style="1" customWidth="1"/>
    <col min="8733" max="8733" width="39.140625" style="1" bestFit="1" customWidth="1"/>
    <col min="8734" max="8735" width="6" style="1" customWidth="1"/>
    <col min="8736" max="8736" width="39.140625" style="1" bestFit="1" customWidth="1"/>
    <col min="8737" max="8737" width="6" style="1" customWidth="1"/>
    <col min="8738" max="8872" width="11.42578125" style="1"/>
    <col min="8873" max="8873" width="4" style="1" customWidth="1"/>
    <col min="8874" max="8874" width="34.28515625" style="1" customWidth="1"/>
    <col min="8875" max="8876" width="4" style="1" customWidth="1"/>
    <col min="8877" max="8877" width="36.85546875" style="1" customWidth="1"/>
    <col min="8878" max="8878" width="4" style="1" customWidth="1"/>
    <col min="8879" max="8879" width="3.7109375" style="1" customWidth="1"/>
    <col min="8880" max="8880" width="39.85546875" style="1" customWidth="1"/>
    <col min="8881" max="8882" width="4" style="1" customWidth="1"/>
    <col min="8883" max="8883" width="34.28515625" style="1" customWidth="1"/>
    <col min="8884" max="8885" width="4" style="1" customWidth="1"/>
    <col min="8886" max="8886" width="28.5703125" style="1" customWidth="1"/>
    <col min="8887" max="8888" width="4" style="1" customWidth="1"/>
    <col min="8889" max="8889" width="28.5703125" style="1" customWidth="1"/>
    <col min="8890" max="8890" width="4" style="1" customWidth="1"/>
    <col min="8891" max="8975" width="11.42578125" style="1"/>
    <col min="8976" max="8976" width="6" style="1" customWidth="1"/>
    <col min="8977" max="8977" width="50" style="1" bestFit="1" customWidth="1"/>
    <col min="8978" max="8978" width="6.140625" style="1" customWidth="1"/>
    <col min="8979" max="8979" width="6" style="1" customWidth="1"/>
    <col min="8980" max="8980" width="50" style="1" bestFit="1" customWidth="1"/>
    <col min="8981" max="8982" width="6" style="1" customWidth="1"/>
    <col min="8983" max="8983" width="49.5703125" style="1" bestFit="1" customWidth="1"/>
    <col min="8984" max="8985" width="6" style="1" customWidth="1"/>
    <col min="8986" max="8986" width="39.140625" style="1" bestFit="1" customWidth="1"/>
    <col min="8987" max="8987" width="9" style="1" bestFit="1" customWidth="1"/>
    <col min="8988" max="8988" width="6" style="1" customWidth="1"/>
    <col min="8989" max="8989" width="39.140625" style="1" bestFit="1" customWidth="1"/>
    <col min="8990" max="8991" width="6" style="1" customWidth="1"/>
    <col min="8992" max="8992" width="39.140625" style="1" bestFit="1" customWidth="1"/>
    <col min="8993" max="8993" width="6" style="1" customWidth="1"/>
    <col min="8994" max="9128" width="11.42578125" style="1"/>
    <col min="9129" max="9129" width="4" style="1" customWidth="1"/>
    <col min="9130" max="9130" width="34.28515625" style="1" customWidth="1"/>
    <col min="9131" max="9132" width="4" style="1" customWidth="1"/>
    <col min="9133" max="9133" width="36.85546875" style="1" customWidth="1"/>
    <col min="9134" max="9134" width="4" style="1" customWidth="1"/>
    <col min="9135" max="9135" width="3.7109375" style="1" customWidth="1"/>
    <col min="9136" max="9136" width="39.85546875" style="1" customWidth="1"/>
    <col min="9137" max="9138" width="4" style="1" customWidth="1"/>
    <col min="9139" max="9139" width="34.28515625" style="1" customWidth="1"/>
    <col min="9140" max="9141" width="4" style="1" customWidth="1"/>
    <col min="9142" max="9142" width="28.5703125" style="1" customWidth="1"/>
    <col min="9143" max="9144" width="4" style="1" customWidth="1"/>
    <col min="9145" max="9145" width="28.5703125" style="1" customWidth="1"/>
    <col min="9146" max="9146" width="4" style="1" customWidth="1"/>
    <col min="9147" max="9231" width="11.42578125" style="1"/>
    <col min="9232" max="9232" width="6" style="1" customWidth="1"/>
    <col min="9233" max="9233" width="50" style="1" bestFit="1" customWidth="1"/>
    <col min="9234" max="9234" width="6.140625" style="1" customWidth="1"/>
    <col min="9235" max="9235" width="6" style="1" customWidth="1"/>
    <col min="9236" max="9236" width="50" style="1" bestFit="1" customWidth="1"/>
    <col min="9237" max="9238" width="6" style="1" customWidth="1"/>
    <col min="9239" max="9239" width="49.5703125" style="1" bestFit="1" customWidth="1"/>
    <col min="9240" max="9241" width="6" style="1" customWidth="1"/>
    <col min="9242" max="9242" width="39.140625" style="1" bestFit="1" customWidth="1"/>
    <col min="9243" max="9243" width="9" style="1" bestFit="1" customWidth="1"/>
    <col min="9244" max="9244" width="6" style="1" customWidth="1"/>
    <col min="9245" max="9245" width="39.140625" style="1" bestFit="1" customWidth="1"/>
    <col min="9246" max="9247" width="6" style="1" customWidth="1"/>
    <col min="9248" max="9248" width="39.140625" style="1" bestFit="1" customWidth="1"/>
    <col min="9249" max="9249" width="6" style="1" customWidth="1"/>
    <col min="9250" max="9384" width="11.42578125" style="1"/>
    <col min="9385" max="9385" width="4" style="1" customWidth="1"/>
    <col min="9386" max="9386" width="34.28515625" style="1" customWidth="1"/>
    <col min="9387" max="9388" width="4" style="1" customWidth="1"/>
    <col min="9389" max="9389" width="36.85546875" style="1" customWidth="1"/>
    <col min="9390" max="9390" width="4" style="1" customWidth="1"/>
    <col min="9391" max="9391" width="3.7109375" style="1" customWidth="1"/>
    <col min="9392" max="9392" width="39.85546875" style="1" customWidth="1"/>
    <col min="9393" max="9394" width="4" style="1" customWidth="1"/>
    <col min="9395" max="9395" width="34.28515625" style="1" customWidth="1"/>
    <col min="9396" max="9397" width="4" style="1" customWidth="1"/>
    <col min="9398" max="9398" width="28.5703125" style="1" customWidth="1"/>
    <col min="9399" max="9400" width="4" style="1" customWidth="1"/>
    <col min="9401" max="9401" width="28.5703125" style="1" customWidth="1"/>
    <col min="9402" max="9402" width="4" style="1" customWidth="1"/>
    <col min="9403" max="9487" width="11.42578125" style="1"/>
    <col min="9488" max="9488" width="6" style="1" customWidth="1"/>
    <col min="9489" max="9489" width="50" style="1" bestFit="1" customWidth="1"/>
    <col min="9490" max="9490" width="6.140625" style="1" customWidth="1"/>
    <col min="9491" max="9491" width="6" style="1" customWidth="1"/>
    <col min="9492" max="9492" width="50" style="1" bestFit="1" customWidth="1"/>
    <col min="9493" max="9494" width="6" style="1" customWidth="1"/>
    <col min="9495" max="9495" width="49.5703125" style="1" bestFit="1" customWidth="1"/>
    <col min="9496" max="9497" width="6" style="1" customWidth="1"/>
    <col min="9498" max="9498" width="39.140625" style="1" bestFit="1" customWidth="1"/>
    <col min="9499" max="9499" width="9" style="1" bestFit="1" customWidth="1"/>
    <col min="9500" max="9500" width="6" style="1" customWidth="1"/>
    <col min="9501" max="9501" width="39.140625" style="1" bestFit="1" customWidth="1"/>
    <col min="9502" max="9503" width="6" style="1" customWidth="1"/>
    <col min="9504" max="9504" width="39.140625" style="1" bestFit="1" customWidth="1"/>
    <col min="9505" max="9505" width="6" style="1" customWidth="1"/>
    <col min="9506" max="9640" width="11.42578125" style="1"/>
    <col min="9641" max="9641" width="4" style="1" customWidth="1"/>
    <col min="9642" max="9642" width="34.28515625" style="1" customWidth="1"/>
    <col min="9643" max="9644" width="4" style="1" customWidth="1"/>
    <col min="9645" max="9645" width="36.85546875" style="1" customWidth="1"/>
    <col min="9646" max="9646" width="4" style="1" customWidth="1"/>
    <col min="9647" max="9647" width="3.7109375" style="1" customWidth="1"/>
    <col min="9648" max="9648" width="39.85546875" style="1" customWidth="1"/>
    <col min="9649" max="9650" width="4" style="1" customWidth="1"/>
    <col min="9651" max="9651" width="34.28515625" style="1" customWidth="1"/>
    <col min="9652" max="9653" width="4" style="1" customWidth="1"/>
    <col min="9654" max="9654" width="28.5703125" style="1" customWidth="1"/>
    <col min="9655" max="9656" width="4" style="1" customWidth="1"/>
    <col min="9657" max="9657" width="28.5703125" style="1" customWidth="1"/>
    <col min="9658" max="9658" width="4" style="1" customWidth="1"/>
    <col min="9659" max="9743" width="11.42578125" style="1"/>
    <col min="9744" max="9744" width="6" style="1" customWidth="1"/>
    <col min="9745" max="9745" width="50" style="1" bestFit="1" customWidth="1"/>
    <col min="9746" max="9746" width="6.140625" style="1" customWidth="1"/>
    <col min="9747" max="9747" width="6" style="1" customWidth="1"/>
    <col min="9748" max="9748" width="50" style="1" bestFit="1" customWidth="1"/>
    <col min="9749" max="9750" width="6" style="1" customWidth="1"/>
    <col min="9751" max="9751" width="49.5703125" style="1" bestFit="1" customWidth="1"/>
    <col min="9752" max="9753" width="6" style="1" customWidth="1"/>
    <col min="9754" max="9754" width="39.140625" style="1" bestFit="1" customWidth="1"/>
    <col min="9755" max="9755" width="9" style="1" bestFit="1" customWidth="1"/>
    <col min="9756" max="9756" width="6" style="1" customWidth="1"/>
    <col min="9757" max="9757" width="39.140625" style="1" bestFit="1" customWidth="1"/>
    <col min="9758" max="9759" width="6" style="1" customWidth="1"/>
    <col min="9760" max="9760" width="39.140625" style="1" bestFit="1" customWidth="1"/>
    <col min="9761" max="9761" width="6" style="1" customWidth="1"/>
    <col min="9762" max="9896" width="11.42578125" style="1"/>
    <col min="9897" max="9897" width="4" style="1" customWidth="1"/>
    <col min="9898" max="9898" width="34.28515625" style="1" customWidth="1"/>
    <col min="9899" max="9900" width="4" style="1" customWidth="1"/>
    <col min="9901" max="9901" width="36.85546875" style="1" customWidth="1"/>
    <col min="9902" max="9902" width="4" style="1" customWidth="1"/>
    <col min="9903" max="9903" width="3.7109375" style="1" customWidth="1"/>
    <col min="9904" max="9904" width="39.85546875" style="1" customWidth="1"/>
    <col min="9905" max="9906" width="4" style="1" customWidth="1"/>
    <col min="9907" max="9907" width="34.28515625" style="1" customWidth="1"/>
    <col min="9908" max="9909" width="4" style="1" customWidth="1"/>
    <col min="9910" max="9910" width="28.5703125" style="1" customWidth="1"/>
    <col min="9911" max="9912" width="4" style="1" customWidth="1"/>
    <col min="9913" max="9913" width="28.5703125" style="1" customWidth="1"/>
    <col min="9914" max="9914" width="4" style="1" customWidth="1"/>
    <col min="9915" max="9999" width="11.42578125" style="1"/>
    <col min="10000" max="10000" width="6" style="1" customWidth="1"/>
    <col min="10001" max="10001" width="50" style="1" bestFit="1" customWidth="1"/>
    <col min="10002" max="10002" width="6.140625" style="1" customWidth="1"/>
    <col min="10003" max="10003" width="6" style="1" customWidth="1"/>
    <col min="10004" max="10004" width="50" style="1" bestFit="1" customWidth="1"/>
    <col min="10005" max="10006" width="6" style="1" customWidth="1"/>
    <col min="10007" max="10007" width="49.5703125" style="1" bestFit="1" customWidth="1"/>
    <col min="10008" max="10009" width="6" style="1" customWidth="1"/>
    <col min="10010" max="10010" width="39.140625" style="1" bestFit="1" customWidth="1"/>
    <col min="10011" max="10011" width="9" style="1" bestFit="1" customWidth="1"/>
    <col min="10012" max="10012" width="6" style="1" customWidth="1"/>
    <col min="10013" max="10013" width="39.140625" style="1" bestFit="1" customWidth="1"/>
    <col min="10014" max="10015" width="6" style="1" customWidth="1"/>
    <col min="10016" max="10016" width="39.140625" style="1" bestFit="1" customWidth="1"/>
    <col min="10017" max="10017" width="6" style="1" customWidth="1"/>
    <col min="10018" max="10152" width="11.42578125" style="1"/>
    <col min="10153" max="10153" width="4" style="1" customWidth="1"/>
    <col min="10154" max="10154" width="34.28515625" style="1" customWidth="1"/>
    <col min="10155" max="10156" width="4" style="1" customWidth="1"/>
    <col min="10157" max="10157" width="36.85546875" style="1" customWidth="1"/>
    <col min="10158" max="10158" width="4" style="1" customWidth="1"/>
    <col min="10159" max="10159" width="3.7109375" style="1" customWidth="1"/>
    <col min="10160" max="10160" width="39.85546875" style="1" customWidth="1"/>
    <col min="10161" max="10162" width="4" style="1" customWidth="1"/>
    <col min="10163" max="10163" width="34.28515625" style="1" customWidth="1"/>
    <col min="10164" max="10165" width="4" style="1" customWidth="1"/>
    <col min="10166" max="10166" width="28.5703125" style="1" customWidth="1"/>
    <col min="10167" max="10168" width="4" style="1" customWidth="1"/>
    <col min="10169" max="10169" width="28.5703125" style="1" customWidth="1"/>
    <col min="10170" max="10170" width="4" style="1" customWidth="1"/>
    <col min="10171" max="10255" width="11.42578125" style="1"/>
    <col min="10256" max="10256" width="6" style="1" customWidth="1"/>
    <col min="10257" max="10257" width="50" style="1" bestFit="1" customWidth="1"/>
    <col min="10258" max="10258" width="6.140625" style="1" customWidth="1"/>
    <col min="10259" max="10259" width="6" style="1" customWidth="1"/>
    <col min="10260" max="10260" width="50" style="1" bestFit="1" customWidth="1"/>
    <col min="10261" max="10262" width="6" style="1" customWidth="1"/>
    <col min="10263" max="10263" width="49.5703125" style="1" bestFit="1" customWidth="1"/>
    <col min="10264" max="10265" width="6" style="1" customWidth="1"/>
    <col min="10266" max="10266" width="39.140625" style="1" bestFit="1" customWidth="1"/>
    <col min="10267" max="10267" width="9" style="1" bestFit="1" customWidth="1"/>
    <col min="10268" max="10268" width="6" style="1" customWidth="1"/>
    <col min="10269" max="10269" width="39.140625" style="1" bestFit="1" customWidth="1"/>
    <col min="10270" max="10271" width="6" style="1" customWidth="1"/>
    <col min="10272" max="10272" width="39.140625" style="1" bestFit="1" customWidth="1"/>
    <col min="10273" max="10273" width="6" style="1" customWidth="1"/>
    <col min="10274" max="10408" width="11.42578125" style="1"/>
    <col min="10409" max="10409" width="4" style="1" customWidth="1"/>
    <col min="10410" max="10410" width="34.28515625" style="1" customWidth="1"/>
    <col min="10411" max="10412" width="4" style="1" customWidth="1"/>
    <col min="10413" max="10413" width="36.85546875" style="1" customWidth="1"/>
    <col min="10414" max="10414" width="4" style="1" customWidth="1"/>
    <col min="10415" max="10415" width="3.7109375" style="1" customWidth="1"/>
    <col min="10416" max="10416" width="39.85546875" style="1" customWidth="1"/>
    <col min="10417" max="10418" width="4" style="1" customWidth="1"/>
    <col min="10419" max="10419" width="34.28515625" style="1" customWidth="1"/>
    <col min="10420" max="10421" width="4" style="1" customWidth="1"/>
    <col min="10422" max="10422" width="28.5703125" style="1" customWidth="1"/>
    <col min="10423" max="10424" width="4" style="1" customWidth="1"/>
    <col min="10425" max="10425" width="28.5703125" style="1" customWidth="1"/>
    <col min="10426" max="10426" width="4" style="1" customWidth="1"/>
    <col min="10427" max="10511" width="11.42578125" style="1"/>
    <col min="10512" max="10512" width="6" style="1" customWidth="1"/>
    <col min="10513" max="10513" width="50" style="1" bestFit="1" customWidth="1"/>
    <col min="10514" max="10514" width="6.140625" style="1" customWidth="1"/>
    <col min="10515" max="10515" width="6" style="1" customWidth="1"/>
    <col min="10516" max="10516" width="50" style="1" bestFit="1" customWidth="1"/>
    <col min="10517" max="10518" width="6" style="1" customWidth="1"/>
    <col min="10519" max="10519" width="49.5703125" style="1" bestFit="1" customWidth="1"/>
    <col min="10520" max="10521" width="6" style="1" customWidth="1"/>
    <col min="10522" max="10522" width="39.140625" style="1" bestFit="1" customWidth="1"/>
    <col min="10523" max="10523" width="9" style="1" bestFit="1" customWidth="1"/>
    <col min="10524" max="10524" width="6" style="1" customWidth="1"/>
    <col min="10525" max="10525" width="39.140625" style="1" bestFit="1" customWidth="1"/>
    <col min="10526" max="10527" width="6" style="1" customWidth="1"/>
    <col min="10528" max="10528" width="39.140625" style="1" bestFit="1" customWidth="1"/>
    <col min="10529" max="10529" width="6" style="1" customWidth="1"/>
    <col min="10530" max="10664" width="11.42578125" style="1"/>
    <col min="10665" max="10665" width="4" style="1" customWidth="1"/>
    <col min="10666" max="10666" width="34.28515625" style="1" customWidth="1"/>
    <col min="10667" max="10668" width="4" style="1" customWidth="1"/>
    <col min="10669" max="10669" width="36.85546875" style="1" customWidth="1"/>
    <col min="10670" max="10670" width="4" style="1" customWidth="1"/>
    <col min="10671" max="10671" width="3.7109375" style="1" customWidth="1"/>
    <col min="10672" max="10672" width="39.85546875" style="1" customWidth="1"/>
    <col min="10673" max="10674" width="4" style="1" customWidth="1"/>
    <col min="10675" max="10675" width="34.28515625" style="1" customWidth="1"/>
    <col min="10676" max="10677" width="4" style="1" customWidth="1"/>
    <col min="10678" max="10678" width="28.5703125" style="1" customWidth="1"/>
    <col min="10679" max="10680" width="4" style="1" customWidth="1"/>
    <col min="10681" max="10681" width="28.5703125" style="1" customWidth="1"/>
    <col min="10682" max="10682" width="4" style="1" customWidth="1"/>
    <col min="10683" max="10767" width="11.42578125" style="1"/>
    <col min="10768" max="10768" width="6" style="1" customWidth="1"/>
    <col min="10769" max="10769" width="50" style="1" bestFit="1" customWidth="1"/>
    <col min="10770" max="10770" width="6.140625" style="1" customWidth="1"/>
    <col min="10771" max="10771" width="6" style="1" customWidth="1"/>
    <col min="10772" max="10772" width="50" style="1" bestFit="1" customWidth="1"/>
    <col min="10773" max="10774" width="6" style="1" customWidth="1"/>
    <col min="10775" max="10775" width="49.5703125" style="1" bestFit="1" customWidth="1"/>
    <col min="10776" max="10777" width="6" style="1" customWidth="1"/>
    <col min="10778" max="10778" width="39.140625" style="1" bestFit="1" customWidth="1"/>
    <col min="10779" max="10779" width="9" style="1" bestFit="1" customWidth="1"/>
    <col min="10780" max="10780" width="6" style="1" customWidth="1"/>
    <col min="10781" max="10781" width="39.140625" style="1" bestFit="1" customWidth="1"/>
    <col min="10782" max="10783" width="6" style="1" customWidth="1"/>
    <col min="10784" max="10784" width="39.140625" style="1" bestFit="1" customWidth="1"/>
    <col min="10785" max="10785" width="6" style="1" customWidth="1"/>
    <col min="10786" max="10920" width="11.42578125" style="1"/>
    <col min="10921" max="10921" width="4" style="1" customWidth="1"/>
    <col min="10922" max="10922" width="34.28515625" style="1" customWidth="1"/>
    <col min="10923" max="10924" width="4" style="1" customWidth="1"/>
    <col min="10925" max="10925" width="36.85546875" style="1" customWidth="1"/>
    <col min="10926" max="10926" width="4" style="1" customWidth="1"/>
    <col min="10927" max="10927" width="3.7109375" style="1" customWidth="1"/>
    <col min="10928" max="10928" width="39.85546875" style="1" customWidth="1"/>
    <col min="10929" max="10930" width="4" style="1" customWidth="1"/>
    <col min="10931" max="10931" width="34.28515625" style="1" customWidth="1"/>
    <col min="10932" max="10933" width="4" style="1" customWidth="1"/>
    <col min="10934" max="10934" width="28.5703125" style="1" customWidth="1"/>
    <col min="10935" max="10936" width="4" style="1" customWidth="1"/>
    <col min="10937" max="10937" width="28.5703125" style="1" customWidth="1"/>
    <col min="10938" max="10938" width="4" style="1" customWidth="1"/>
    <col min="10939" max="11023" width="11.42578125" style="1"/>
    <col min="11024" max="11024" width="6" style="1" customWidth="1"/>
    <col min="11025" max="11025" width="50" style="1" bestFit="1" customWidth="1"/>
    <col min="11026" max="11026" width="6.140625" style="1" customWidth="1"/>
    <col min="11027" max="11027" width="6" style="1" customWidth="1"/>
    <col min="11028" max="11028" width="50" style="1" bestFit="1" customWidth="1"/>
    <col min="11029" max="11030" width="6" style="1" customWidth="1"/>
    <col min="11031" max="11031" width="49.5703125" style="1" bestFit="1" customWidth="1"/>
    <col min="11032" max="11033" width="6" style="1" customWidth="1"/>
    <col min="11034" max="11034" width="39.140625" style="1" bestFit="1" customWidth="1"/>
    <col min="11035" max="11035" width="9" style="1" bestFit="1" customWidth="1"/>
    <col min="11036" max="11036" width="6" style="1" customWidth="1"/>
    <col min="11037" max="11037" width="39.140625" style="1" bestFit="1" customWidth="1"/>
    <col min="11038" max="11039" width="6" style="1" customWidth="1"/>
    <col min="11040" max="11040" width="39.140625" style="1" bestFit="1" customWidth="1"/>
    <col min="11041" max="11041" width="6" style="1" customWidth="1"/>
    <col min="11042" max="11176" width="11.42578125" style="1"/>
    <col min="11177" max="11177" width="4" style="1" customWidth="1"/>
    <col min="11178" max="11178" width="34.28515625" style="1" customWidth="1"/>
    <col min="11179" max="11180" width="4" style="1" customWidth="1"/>
    <col min="11181" max="11181" width="36.85546875" style="1" customWidth="1"/>
    <col min="11182" max="11182" width="4" style="1" customWidth="1"/>
    <col min="11183" max="11183" width="3.7109375" style="1" customWidth="1"/>
    <col min="11184" max="11184" width="39.85546875" style="1" customWidth="1"/>
    <col min="11185" max="11186" width="4" style="1" customWidth="1"/>
    <col min="11187" max="11187" width="34.28515625" style="1" customWidth="1"/>
    <col min="11188" max="11189" width="4" style="1" customWidth="1"/>
    <col min="11190" max="11190" width="28.5703125" style="1" customWidth="1"/>
    <col min="11191" max="11192" width="4" style="1" customWidth="1"/>
    <col min="11193" max="11193" width="28.5703125" style="1" customWidth="1"/>
    <col min="11194" max="11194" width="4" style="1" customWidth="1"/>
    <col min="11195" max="11279" width="11.42578125" style="1"/>
    <col min="11280" max="11280" width="6" style="1" customWidth="1"/>
    <col min="11281" max="11281" width="50" style="1" bestFit="1" customWidth="1"/>
    <col min="11282" max="11282" width="6.140625" style="1" customWidth="1"/>
    <col min="11283" max="11283" width="6" style="1" customWidth="1"/>
    <col min="11284" max="11284" width="50" style="1" bestFit="1" customWidth="1"/>
    <col min="11285" max="11286" width="6" style="1" customWidth="1"/>
    <col min="11287" max="11287" width="49.5703125" style="1" bestFit="1" customWidth="1"/>
    <col min="11288" max="11289" width="6" style="1" customWidth="1"/>
    <col min="11290" max="11290" width="39.140625" style="1" bestFit="1" customWidth="1"/>
    <col min="11291" max="11291" width="9" style="1" bestFit="1" customWidth="1"/>
    <col min="11292" max="11292" width="6" style="1" customWidth="1"/>
    <col min="11293" max="11293" width="39.140625" style="1" bestFit="1" customWidth="1"/>
    <col min="11294" max="11295" width="6" style="1" customWidth="1"/>
    <col min="11296" max="11296" width="39.140625" style="1" bestFit="1" customWidth="1"/>
    <col min="11297" max="11297" width="6" style="1" customWidth="1"/>
    <col min="11298" max="11432" width="11.42578125" style="1"/>
    <col min="11433" max="11433" width="4" style="1" customWidth="1"/>
    <col min="11434" max="11434" width="34.28515625" style="1" customWidth="1"/>
    <col min="11435" max="11436" width="4" style="1" customWidth="1"/>
    <col min="11437" max="11437" width="36.85546875" style="1" customWidth="1"/>
    <col min="11438" max="11438" width="4" style="1" customWidth="1"/>
    <col min="11439" max="11439" width="3.7109375" style="1" customWidth="1"/>
    <col min="11440" max="11440" width="39.85546875" style="1" customWidth="1"/>
    <col min="11441" max="11442" width="4" style="1" customWidth="1"/>
    <col min="11443" max="11443" width="34.28515625" style="1" customWidth="1"/>
    <col min="11444" max="11445" width="4" style="1" customWidth="1"/>
    <col min="11446" max="11446" width="28.5703125" style="1" customWidth="1"/>
    <col min="11447" max="11448" width="4" style="1" customWidth="1"/>
    <col min="11449" max="11449" width="28.5703125" style="1" customWidth="1"/>
    <col min="11450" max="11450" width="4" style="1" customWidth="1"/>
    <col min="11451" max="11535" width="11.42578125" style="1"/>
    <col min="11536" max="11536" width="6" style="1" customWidth="1"/>
    <col min="11537" max="11537" width="50" style="1" bestFit="1" customWidth="1"/>
    <col min="11538" max="11538" width="6.140625" style="1" customWidth="1"/>
    <col min="11539" max="11539" width="6" style="1" customWidth="1"/>
    <col min="11540" max="11540" width="50" style="1" bestFit="1" customWidth="1"/>
    <col min="11541" max="11542" width="6" style="1" customWidth="1"/>
    <col min="11543" max="11543" width="49.5703125" style="1" bestFit="1" customWidth="1"/>
    <col min="11544" max="11545" width="6" style="1" customWidth="1"/>
    <col min="11546" max="11546" width="39.140625" style="1" bestFit="1" customWidth="1"/>
    <col min="11547" max="11547" width="9" style="1" bestFit="1" customWidth="1"/>
    <col min="11548" max="11548" width="6" style="1" customWidth="1"/>
    <col min="11549" max="11549" width="39.140625" style="1" bestFit="1" customWidth="1"/>
    <col min="11550" max="11551" width="6" style="1" customWidth="1"/>
    <col min="11552" max="11552" width="39.140625" style="1" bestFit="1" customWidth="1"/>
    <col min="11553" max="11553" width="6" style="1" customWidth="1"/>
    <col min="11554" max="11688" width="11.42578125" style="1"/>
    <col min="11689" max="11689" width="4" style="1" customWidth="1"/>
    <col min="11690" max="11690" width="34.28515625" style="1" customWidth="1"/>
    <col min="11691" max="11692" width="4" style="1" customWidth="1"/>
    <col min="11693" max="11693" width="36.85546875" style="1" customWidth="1"/>
    <col min="11694" max="11694" width="4" style="1" customWidth="1"/>
    <col min="11695" max="11695" width="3.7109375" style="1" customWidth="1"/>
    <col min="11696" max="11696" width="39.85546875" style="1" customWidth="1"/>
    <col min="11697" max="11698" width="4" style="1" customWidth="1"/>
    <col min="11699" max="11699" width="34.28515625" style="1" customWidth="1"/>
    <col min="11700" max="11701" width="4" style="1" customWidth="1"/>
    <col min="11702" max="11702" width="28.5703125" style="1" customWidth="1"/>
    <col min="11703" max="11704" width="4" style="1" customWidth="1"/>
    <col min="11705" max="11705" width="28.5703125" style="1" customWidth="1"/>
    <col min="11706" max="11706" width="4" style="1" customWidth="1"/>
    <col min="11707" max="11791" width="11.42578125" style="1"/>
    <col min="11792" max="11792" width="6" style="1" customWidth="1"/>
    <col min="11793" max="11793" width="50" style="1" bestFit="1" customWidth="1"/>
    <col min="11794" max="11794" width="6.140625" style="1" customWidth="1"/>
    <col min="11795" max="11795" width="6" style="1" customWidth="1"/>
    <col min="11796" max="11796" width="50" style="1" bestFit="1" customWidth="1"/>
    <col min="11797" max="11798" width="6" style="1" customWidth="1"/>
    <col min="11799" max="11799" width="49.5703125" style="1" bestFit="1" customWidth="1"/>
    <col min="11800" max="11801" width="6" style="1" customWidth="1"/>
    <col min="11802" max="11802" width="39.140625" style="1" bestFit="1" customWidth="1"/>
    <col min="11803" max="11803" width="9" style="1" bestFit="1" customWidth="1"/>
    <col min="11804" max="11804" width="6" style="1" customWidth="1"/>
    <col min="11805" max="11805" width="39.140625" style="1" bestFit="1" customWidth="1"/>
    <col min="11806" max="11807" width="6" style="1" customWidth="1"/>
    <col min="11808" max="11808" width="39.140625" style="1" bestFit="1" customWidth="1"/>
    <col min="11809" max="11809" width="6" style="1" customWidth="1"/>
    <col min="11810" max="11944" width="11.42578125" style="1"/>
    <col min="11945" max="11945" width="4" style="1" customWidth="1"/>
    <col min="11946" max="11946" width="34.28515625" style="1" customWidth="1"/>
    <col min="11947" max="11948" width="4" style="1" customWidth="1"/>
    <col min="11949" max="11949" width="36.85546875" style="1" customWidth="1"/>
    <col min="11950" max="11950" width="4" style="1" customWidth="1"/>
    <col min="11951" max="11951" width="3.7109375" style="1" customWidth="1"/>
    <col min="11952" max="11952" width="39.85546875" style="1" customWidth="1"/>
    <col min="11953" max="11954" width="4" style="1" customWidth="1"/>
    <col min="11955" max="11955" width="34.28515625" style="1" customWidth="1"/>
    <col min="11956" max="11957" width="4" style="1" customWidth="1"/>
    <col min="11958" max="11958" width="28.5703125" style="1" customWidth="1"/>
    <col min="11959" max="11960" width="4" style="1" customWidth="1"/>
    <col min="11961" max="11961" width="28.5703125" style="1" customWidth="1"/>
    <col min="11962" max="11962" width="4" style="1" customWidth="1"/>
    <col min="11963" max="12047" width="11.42578125" style="1"/>
    <col min="12048" max="12048" width="6" style="1" customWidth="1"/>
    <col min="12049" max="12049" width="50" style="1" bestFit="1" customWidth="1"/>
    <col min="12050" max="12050" width="6.140625" style="1" customWidth="1"/>
    <col min="12051" max="12051" width="6" style="1" customWidth="1"/>
    <col min="12052" max="12052" width="50" style="1" bestFit="1" customWidth="1"/>
    <col min="12053" max="12054" width="6" style="1" customWidth="1"/>
    <col min="12055" max="12055" width="49.5703125" style="1" bestFit="1" customWidth="1"/>
    <col min="12056" max="12057" width="6" style="1" customWidth="1"/>
    <col min="12058" max="12058" width="39.140625" style="1" bestFit="1" customWidth="1"/>
    <col min="12059" max="12059" width="9" style="1" bestFit="1" customWidth="1"/>
    <col min="12060" max="12060" width="6" style="1" customWidth="1"/>
    <col min="12061" max="12061" width="39.140625" style="1" bestFit="1" customWidth="1"/>
    <col min="12062" max="12063" width="6" style="1" customWidth="1"/>
    <col min="12064" max="12064" width="39.140625" style="1" bestFit="1" customWidth="1"/>
    <col min="12065" max="12065" width="6" style="1" customWidth="1"/>
    <col min="12066" max="12200" width="11.42578125" style="1"/>
    <col min="12201" max="12201" width="4" style="1" customWidth="1"/>
    <col min="12202" max="12202" width="34.28515625" style="1" customWidth="1"/>
    <col min="12203" max="12204" width="4" style="1" customWidth="1"/>
    <col min="12205" max="12205" width="36.85546875" style="1" customWidth="1"/>
    <col min="12206" max="12206" width="4" style="1" customWidth="1"/>
    <col min="12207" max="12207" width="3.7109375" style="1" customWidth="1"/>
    <col min="12208" max="12208" width="39.85546875" style="1" customWidth="1"/>
    <col min="12209" max="12210" width="4" style="1" customWidth="1"/>
    <col min="12211" max="12211" width="34.28515625" style="1" customWidth="1"/>
    <col min="12212" max="12213" width="4" style="1" customWidth="1"/>
    <col min="12214" max="12214" width="28.5703125" style="1" customWidth="1"/>
    <col min="12215" max="12216" width="4" style="1" customWidth="1"/>
    <col min="12217" max="12217" width="28.5703125" style="1" customWidth="1"/>
    <col min="12218" max="12218" width="4" style="1" customWidth="1"/>
    <col min="12219" max="12303" width="11.42578125" style="1"/>
    <col min="12304" max="12304" width="6" style="1" customWidth="1"/>
    <col min="12305" max="12305" width="50" style="1" bestFit="1" customWidth="1"/>
    <col min="12306" max="12306" width="6.140625" style="1" customWidth="1"/>
    <col min="12307" max="12307" width="6" style="1" customWidth="1"/>
    <col min="12308" max="12308" width="50" style="1" bestFit="1" customWidth="1"/>
    <col min="12309" max="12310" width="6" style="1" customWidth="1"/>
    <col min="12311" max="12311" width="49.5703125" style="1" bestFit="1" customWidth="1"/>
    <col min="12312" max="12313" width="6" style="1" customWidth="1"/>
    <col min="12314" max="12314" width="39.140625" style="1" bestFit="1" customWidth="1"/>
    <col min="12315" max="12315" width="9" style="1" bestFit="1" customWidth="1"/>
    <col min="12316" max="12316" width="6" style="1" customWidth="1"/>
    <col min="12317" max="12317" width="39.140625" style="1" bestFit="1" customWidth="1"/>
    <col min="12318" max="12319" width="6" style="1" customWidth="1"/>
    <col min="12320" max="12320" width="39.140625" style="1" bestFit="1" customWidth="1"/>
    <col min="12321" max="12321" width="6" style="1" customWidth="1"/>
    <col min="12322" max="12456" width="11.42578125" style="1"/>
    <col min="12457" max="12457" width="4" style="1" customWidth="1"/>
    <col min="12458" max="12458" width="34.28515625" style="1" customWidth="1"/>
    <col min="12459" max="12460" width="4" style="1" customWidth="1"/>
    <col min="12461" max="12461" width="36.85546875" style="1" customWidth="1"/>
    <col min="12462" max="12462" width="4" style="1" customWidth="1"/>
    <col min="12463" max="12463" width="3.7109375" style="1" customWidth="1"/>
    <col min="12464" max="12464" width="39.85546875" style="1" customWidth="1"/>
    <col min="12465" max="12466" width="4" style="1" customWidth="1"/>
    <col min="12467" max="12467" width="34.28515625" style="1" customWidth="1"/>
    <col min="12468" max="12469" width="4" style="1" customWidth="1"/>
    <col min="12470" max="12470" width="28.5703125" style="1" customWidth="1"/>
    <col min="12471" max="12472" width="4" style="1" customWidth="1"/>
    <col min="12473" max="12473" width="28.5703125" style="1" customWidth="1"/>
    <col min="12474" max="12474" width="4" style="1" customWidth="1"/>
    <col min="12475" max="12559" width="11.42578125" style="1"/>
    <col min="12560" max="12560" width="6" style="1" customWidth="1"/>
    <col min="12561" max="12561" width="50" style="1" bestFit="1" customWidth="1"/>
    <col min="12562" max="12562" width="6.140625" style="1" customWidth="1"/>
    <col min="12563" max="12563" width="6" style="1" customWidth="1"/>
    <col min="12564" max="12564" width="50" style="1" bestFit="1" customWidth="1"/>
    <col min="12565" max="12566" width="6" style="1" customWidth="1"/>
    <col min="12567" max="12567" width="49.5703125" style="1" bestFit="1" customWidth="1"/>
    <col min="12568" max="12569" width="6" style="1" customWidth="1"/>
    <col min="12570" max="12570" width="39.140625" style="1" bestFit="1" customWidth="1"/>
    <col min="12571" max="12571" width="9" style="1" bestFit="1" customWidth="1"/>
    <col min="12572" max="12572" width="6" style="1" customWidth="1"/>
    <col min="12573" max="12573" width="39.140625" style="1" bestFit="1" customWidth="1"/>
    <col min="12574" max="12575" width="6" style="1" customWidth="1"/>
    <col min="12576" max="12576" width="39.140625" style="1" bestFit="1" customWidth="1"/>
    <col min="12577" max="12577" width="6" style="1" customWidth="1"/>
    <col min="12578" max="12712" width="11.42578125" style="1"/>
    <col min="12713" max="12713" width="4" style="1" customWidth="1"/>
    <col min="12714" max="12714" width="34.28515625" style="1" customWidth="1"/>
    <col min="12715" max="12716" width="4" style="1" customWidth="1"/>
    <col min="12717" max="12717" width="36.85546875" style="1" customWidth="1"/>
    <col min="12718" max="12718" width="4" style="1" customWidth="1"/>
    <col min="12719" max="12719" width="3.7109375" style="1" customWidth="1"/>
    <col min="12720" max="12720" width="39.85546875" style="1" customWidth="1"/>
    <col min="12721" max="12722" width="4" style="1" customWidth="1"/>
    <col min="12723" max="12723" width="34.28515625" style="1" customWidth="1"/>
    <col min="12724" max="12725" width="4" style="1" customWidth="1"/>
    <col min="12726" max="12726" width="28.5703125" style="1" customWidth="1"/>
    <col min="12727" max="12728" width="4" style="1" customWidth="1"/>
    <col min="12729" max="12729" width="28.5703125" style="1" customWidth="1"/>
    <col min="12730" max="12730" width="4" style="1" customWidth="1"/>
    <col min="12731" max="12815" width="11.42578125" style="1"/>
    <col min="12816" max="12816" width="6" style="1" customWidth="1"/>
    <col min="12817" max="12817" width="50" style="1" bestFit="1" customWidth="1"/>
    <col min="12818" max="12818" width="6.140625" style="1" customWidth="1"/>
    <col min="12819" max="12819" width="6" style="1" customWidth="1"/>
    <col min="12820" max="12820" width="50" style="1" bestFit="1" customWidth="1"/>
    <col min="12821" max="12822" width="6" style="1" customWidth="1"/>
    <col min="12823" max="12823" width="49.5703125" style="1" bestFit="1" customWidth="1"/>
    <col min="12824" max="12825" width="6" style="1" customWidth="1"/>
    <col min="12826" max="12826" width="39.140625" style="1" bestFit="1" customWidth="1"/>
    <col min="12827" max="12827" width="9" style="1" bestFit="1" customWidth="1"/>
    <col min="12828" max="12828" width="6" style="1" customWidth="1"/>
    <col min="12829" max="12829" width="39.140625" style="1" bestFit="1" customWidth="1"/>
    <col min="12830" max="12831" width="6" style="1" customWidth="1"/>
    <col min="12832" max="12832" width="39.140625" style="1" bestFit="1" customWidth="1"/>
    <col min="12833" max="12833" width="6" style="1" customWidth="1"/>
    <col min="12834" max="12968" width="11.42578125" style="1"/>
    <col min="12969" max="12969" width="4" style="1" customWidth="1"/>
    <col min="12970" max="12970" width="34.28515625" style="1" customWidth="1"/>
    <col min="12971" max="12972" width="4" style="1" customWidth="1"/>
    <col min="12973" max="12973" width="36.85546875" style="1" customWidth="1"/>
    <col min="12974" max="12974" width="4" style="1" customWidth="1"/>
    <col min="12975" max="12975" width="3.7109375" style="1" customWidth="1"/>
    <col min="12976" max="12976" width="39.85546875" style="1" customWidth="1"/>
    <col min="12977" max="12978" width="4" style="1" customWidth="1"/>
    <col min="12979" max="12979" width="34.28515625" style="1" customWidth="1"/>
    <col min="12980" max="12981" width="4" style="1" customWidth="1"/>
    <col min="12982" max="12982" width="28.5703125" style="1" customWidth="1"/>
    <col min="12983" max="12984" width="4" style="1" customWidth="1"/>
    <col min="12985" max="12985" width="28.5703125" style="1" customWidth="1"/>
    <col min="12986" max="12986" width="4" style="1" customWidth="1"/>
    <col min="12987" max="13071" width="11.42578125" style="1"/>
    <col min="13072" max="13072" width="6" style="1" customWidth="1"/>
    <col min="13073" max="13073" width="50" style="1" bestFit="1" customWidth="1"/>
    <col min="13074" max="13074" width="6.140625" style="1" customWidth="1"/>
    <col min="13075" max="13075" width="6" style="1" customWidth="1"/>
    <col min="13076" max="13076" width="50" style="1" bestFit="1" customWidth="1"/>
    <col min="13077" max="13078" width="6" style="1" customWidth="1"/>
    <col min="13079" max="13079" width="49.5703125" style="1" bestFit="1" customWidth="1"/>
    <col min="13080" max="13081" width="6" style="1" customWidth="1"/>
    <col min="13082" max="13082" width="39.140625" style="1" bestFit="1" customWidth="1"/>
    <col min="13083" max="13083" width="9" style="1" bestFit="1" customWidth="1"/>
    <col min="13084" max="13084" width="6" style="1" customWidth="1"/>
    <col min="13085" max="13085" width="39.140625" style="1" bestFit="1" customWidth="1"/>
    <col min="13086" max="13087" width="6" style="1" customWidth="1"/>
    <col min="13088" max="13088" width="39.140625" style="1" bestFit="1" customWidth="1"/>
    <col min="13089" max="13089" width="6" style="1" customWidth="1"/>
    <col min="13090" max="13224" width="11.42578125" style="1"/>
    <col min="13225" max="13225" width="4" style="1" customWidth="1"/>
    <col min="13226" max="13226" width="34.28515625" style="1" customWidth="1"/>
    <col min="13227" max="13228" width="4" style="1" customWidth="1"/>
    <col min="13229" max="13229" width="36.85546875" style="1" customWidth="1"/>
    <col min="13230" max="13230" width="4" style="1" customWidth="1"/>
    <col min="13231" max="13231" width="3.7109375" style="1" customWidth="1"/>
    <col min="13232" max="13232" width="39.85546875" style="1" customWidth="1"/>
    <col min="13233" max="13234" width="4" style="1" customWidth="1"/>
    <col min="13235" max="13235" width="34.28515625" style="1" customWidth="1"/>
    <col min="13236" max="13237" width="4" style="1" customWidth="1"/>
    <col min="13238" max="13238" width="28.5703125" style="1" customWidth="1"/>
    <col min="13239" max="13240" width="4" style="1" customWidth="1"/>
    <col min="13241" max="13241" width="28.5703125" style="1" customWidth="1"/>
    <col min="13242" max="13242" width="4" style="1" customWidth="1"/>
    <col min="13243" max="13327" width="11.42578125" style="1"/>
    <col min="13328" max="13328" width="6" style="1" customWidth="1"/>
    <col min="13329" max="13329" width="50" style="1" bestFit="1" customWidth="1"/>
    <col min="13330" max="13330" width="6.140625" style="1" customWidth="1"/>
    <col min="13331" max="13331" width="6" style="1" customWidth="1"/>
    <col min="13332" max="13332" width="50" style="1" bestFit="1" customWidth="1"/>
    <col min="13333" max="13334" width="6" style="1" customWidth="1"/>
    <col min="13335" max="13335" width="49.5703125" style="1" bestFit="1" customWidth="1"/>
    <col min="13336" max="13337" width="6" style="1" customWidth="1"/>
    <col min="13338" max="13338" width="39.140625" style="1" bestFit="1" customWidth="1"/>
    <col min="13339" max="13339" width="9" style="1" bestFit="1" customWidth="1"/>
    <col min="13340" max="13340" width="6" style="1" customWidth="1"/>
    <col min="13341" max="13341" width="39.140625" style="1" bestFit="1" customWidth="1"/>
    <col min="13342" max="13343" width="6" style="1" customWidth="1"/>
    <col min="13344" max="13344" width="39.140625" style="1" bestFit="1" customWidth="1"/>
    <col min="13345" max="13345" width="6" style="1" customWidth="1"/>
    <col min="13346" max="13480" width="11.42578125" style="1"/>
    <col min="13481" max="13481" width="4" style="1" customWidth="1"/>
    <col min="13482" max="13482" width="34.28515625" style="1" customWidth="1"/>
    <col min="13483" max="13484" width="4" style="1" customWidth="1"/>
    <col min="13485" max="13485" width="36.85546875" style="1" customWidth="1"/>
    <col min="13486" max="13486" width="4" style="1" customWidth="1"/>
    <col min="13487" max="13487" width="3.7109375" style="1" customWidth="1"/>
    <col min="13488" max="13488" width="39.85546875" style="1" customWidth="1"/>
    <col min="13489" max="13490" width="4" style="1" customWidth="1"/>
    <col min="13491" max="13491" width="34.28515625" style="1" customWidth="1"/>
    <col min="13492" max="13493" width="4" style="1" customWidth="1"/>
    <col min="13494" max="13494" width="28.5703125" style="1" customWidth="1"/>
    <col min="13495" max="13496" width="4" style="1" customWidth="1"/>
    <col min="13497" max="13497" width="28.5703125" style="1" customWidth="1"/>
    <col min="13498" max="13498" width="4" style="1" customWidth="1"/>
    <col min="13499" max="13583" width="11.42578125" style="1"/>
    <col min="13584" max="13584" width="6" style="1" customWidth="1"/>
    <col min="13585" max="13585" width="50" style="1" bestFit="1" customWidth="1"/>
    <col min="13586" max="13586" width="6.140625" style="1" customWidth="1"/>
    <col min="13587" max="13587" width="6" style="1" customWidth="1"/>
    <col min="13588" max="13588" width="50" style="1" bestFit="1" customWidth="1"/>
    <col min="13589" max="13590" width="6" style="1" customWidth="1"/>
    <col min="13591" max="13591" width="49.5703125" style="1" bestFit="1" customWidth="1"/>
    <col min="13592" max="13593" width="6" style="1" customWidth="1"/>
    <col min="13594" max="13594" width="39.140625" style="1" bestFit="1" customWidth="1"/>
    <col min="13595" max="13595" width="9" style="1" bestFit="1" customWidth="1"/>
    <col min="13596" max="13596" width="6" style="1" customWidth="1"/>
    <col min="13597" max="13597" width="39.140625" style="1" bestFit="1" customWidth="1"/>
    <col min="13598" max="13599" width="6" style="1" customWidth="1"/>
    <col min="13600" max="13600" width="39.140625" style="1" bestFit="1" customWidth="1"/>
    <col min="13601" max="13601" width="6" style="1" customWidth="1"/>
    <col min="13602" max="13736" width="11.42578125" style="1"/>
    <col min="13737" max="13737" width="4" style="1" customWidth="1"/>
    <col min="13738" max="13738" width="34.28515625" style="1" customWidth="1"/>
    <col min="13739" max="13740" width="4" style="1" customWidth="1"/>
    <col min="13741" max="13741" width="36.85546875" style="1" customWidth="1"/>
    <col min="13742" max="13742" width="4" style="1" customWidth="1"/>
    <col min="13743" max="13743" width="3.7109375" style="1" customWidth="1"/>
    <col min="13744" max="13744" width="39.85546875" style="1" customWidth="1"/>
    <col min="13745" max="13746" width="4" style="1" customWidth="1"/>
    <col min="13747" max="13747" width="34.28515625" style="1" customWidth="1"/>
    <col min="13748" max="13749" width="4" style="1" customWidth="1"/>
    <col min="13750" max="13750" width="28.5703125" style="1" customWidth="1"/>
    <col min="13751" max="13752" width="4" style="1" customWidth="1"/>
    <col min="13753" max="13753" width="28.5703125" style="1" customWidth="1"/>
    <col min="13754" max="13754" width="4" style="1" customWidth="1"/>
    <col min="13755" max="13839" width="11.42578125" style="1"/>
    <col min="13840" max="13840" width="6" style="1" customWidth="1"/>
    <col min="13841" max="13841" width="50" style="1" bestFit="1" customWidth="1"/>
    <col min="13842" max="13842" width="6.140625" style="1" customWidth="1"/>
    <col min="13843" max="13843" width="6" style="1" customWidth="1"/>
    <col min="13844" max="13844" width="50" style="1" bestFit="1" customWidth="1"/>
    <col min="13845" max="13846" width="6" style="1" customWidth="1"/>
    <col min="13847" max="13847" width="49.5703125" style="1" bestFit="1" customWidth="1"/>
    <col min="13848" max="13849" width="6" style="1" customWidth="1"/>
    <col min="13850" max="13850" width="39.140625" style="1" bestFit="1" customWidth="1"/>
    <col min="13851" max="13851" width="9" style="1" bestFit="1" customWidth="1"/>
    <col min="13852" max="13852" width="6" style="1" customWidth="1"/>
    <col min="13853" max="13853" width="39.140625" style="1" bestFit="1" customWidth="1"/>
    <col min="13854" max="13855" width="6" style="1" customWidth="1"/>
    <col min="13856" max="13856" width="39.140625" style="1" bestFit="1" customWidth="1"/>
    <col min="13857" max="13857" width="6" style="1" customWidth="1"/>
    <col min="13858" max="13992" width="11.42578125" style="1"/>
    <col min="13993" max="13993" width="4" style="1" customWidth="1"/>
    <col min="13994" max="13994" width="34.28515625" style="1" customWidth="1"/>
    <col min="13995" max="13996" width="4" style="1" customWidth="1"/>
    <col min="13997" max="13997" width="36.85546875" style="1" customWidth="1"/>
    <col min="13998" max="13998" width="4" style="1" customWidth="1"/>
    <col min="13999" max="13999" width="3.7109375" style="1" customWidth="1"/>
    <col min="14000" max="14000" width="39.85546875" style="1" customWidth="1"/>
    <col min="14001" max="14002" width="4" style="1" customWidth="1"/>
    <col min="14003" max="14003" width="34.28515625" style="1" customWidth="1"/>
    <col min="14004" max="14005" width="4" style="1" customWidth="1"/>
    <col min="14006" max="14006" width="28.5703125" style="1" customWidth="1"/>
    <col min="14007" max="14008" width="4" style="1" customWidth="1"/>
    <col min="14009" max="14009" width="28.5703125" style="1" customWidth="1"/>
    <col min="14010" max="14010" width="4" style="1" customWidth="1"/>
    <col min="14011" max="14095" width="11.42578125" style="1"/>
    <col min="14096" max="14096" width="6" style="1" customWidth="1"/>
    <col min="14097" max="14097" width="50" style="1" bestFit="1" customWidth="1"/>
    <col min="14098" max="14098" width="6.140625" style="1" customWidth="1"/>
    <col min="14099" max="14099" width="6" style="1" customWidth="1"/>
    <col min="14100" max="14100" width="50" style="1" bestFit="1" customWidth="1"/>
    <col min="14101" max="14102" width="6" style="1" customWidth="1"/>
    <col min="14103" max="14103" width="49.5703125" style="1" bestFit="1" customWidth="1"/>
    <col min="14104" max="14105" width="6" style="1" customWidth="1"/>
    <col min="14106" max="14106" width="39.140625" style="1" bestFit="1" customWidth="1"/>
    <col min="14107" max="14107" width="9" style="1" bestFit="1" customWidth="1"/>
    <col min="14108" max="14108" width="6" style="1" customWidth="1"/>
    <col min="14109" max="14109" width="39.140625" style="1" bestFit="1" customWidth="1"/>
    <col min="14110" max="14111" width="6" style="1" customWidth="1"/>
    <col min="14112" max="14112" width="39.140625" style="1" bestFit="1" customWidth="1"/>
    <col min="14113" max="14113" width="6" style="1" customWidth="1"/>
    <col min="14114" max="14248" width="11.42578125" style="1"/>
    <col min="14249" max="14249" width="4" style="1" customWidth="1"/>
    <col min="14250" max="14250" width="34.28515625" style="1" customWidth="1"/>
    <col min="14251" max="14252" width="4" style="1" customWidth="1"/>
    <col min="14253" max="14253" width="36.85546875" style="1" customWidth="1"/>
    <col min="14254" max="14254" width="4" style="1" customWidth="1"/>
    <col min="14255" max="14255" width="3.7109375" style="1" customWidth="1"/>
    <col min="14256" max="14256" width="39.85546875" style="1" customWidth="1"/>
    <col min="14257" max="14258" width="4" style="1" customWidth="1"/>
    <col min="14259" max="14259" width="34.28515625" style="1" customWidth="1"/>
    <col min="14260" max="14261" width="4" style="1" customWidth="1"/>
    <col min="14262" max="14262" width="28.5703125" style="1" customWidth="1"/>
    <col min="14263" max="14264" width="4" style="1" customWidth="1"/>
    <col min="14265" max="14265" width="28.5703125" style="1" customWidth="1"/>
    <col min="14266" max="14266" width="4" style="1" customWidth="1"/>
    <col min="14267" max="14351" width="11.42578125" style="1"/>
    <col min="14352" max="14352" width="6" style="1" customWidth="1"/>
    <col min="14353" max="14353" width="50" style="1" bestFit="1" customWidth="1"/>
    <col min="14354" max="14354" width="6.140625" style="1" customWidth="1"/>
    <col min="14355" max="14355" width="6" style="1" customWidth="1"/>
    <col min="14356" max="14356" width="50" style="1" bestFit="1" customWidth="1"/>
    <col min="14357" max="14358" width="6" style="1" customWidth="1"/>
    <col min="14359" max="14359" width="49.5703125" style="1" bestFit="1" customWidth="1"/>
    <col min="14360" max="14361" width="6" style="1" customWidth="1"/>
    <col min="14362" max="14362" width="39.140625" style="1" bestFit="1" customWidth="1"/>
    <col min="14363" max="14363" width="9" style="1" bestFit="1" customWidth="1"/>
    <col min="14364" max="14364" width="6" style="1" customWidth="1"/>
    <col min="14365" max="14365" width="39.140625" style="1" bestFit="1" customWidth="1"/>
    <col min="14366" max="14367" width="6" style="1" customWidth="1"/>
    <col min="14368" max="14368" width="39.140625" style="1" bestFit="1" customWidth="1"/>
    <col min="14369" max="14369" width="6" style="1" customWidth="1"/>
    <col min="14370" max="14504" width="11.42578125" style="1"/>
    <col min="14505" max="14505" width="4" style="1" customWidth="1"/>
    <col min="14506" max="14506" width="34.28515625" style="1" customWidth="1"/>
    <col min="14507" max="14508" width="4" style="1" customWidth="1"/>
    <col min="14509" max="14509" width="36.85546875" style="1" customWidth="1"/>
    <col min="14510" max="14510" width="4" style="1" customWidth="1"/>
    <col min="14511" max="14511" width="3.7109375" style="1" customWidth="1"/>
    <col min="14512" max="14512" width="39.85546875" style="1" customWidth="1"/>
    <col min="14513" max="14514" width="4" style="1" customWidth="1"/>
    <col min="14515" max="14515" width="34.28515625" style="1" customWidth="1"/>
    <col min="14516" max="14517" width="4" style="1" customWidth="1"/>
    <col min="14518" max="14518" width="28.5703125" style="1" customWidth="1"/>
    <col min="14519" max="14520" width="4" style="1" customWidth="1"/>
    <col min="14521" max="14521" width="28.5703125" style="1" customWidth="1"/>
    <col min="14522" max="14522" width="4" style="1" customWidth="1"/>
    <col min="14523" max="14607" width="11.42578125" style="1"/>
    <col min="14608" max="14608" width="6" style="1" customWidth="1"/>
    <col min="14609" max="14609" width="50" style="1" bestFit="1" customWidth="1"/>
    <col min="14610" max="14610" width="6.140625" style="1" customWidth="1"/>
    <col min="14611" max="14611" width="6" style="1" customWidth="1"/>
    <col min="14612" max="14612" width="50" style="1" bestFit="1" customWidth="1"/>
    <col min="14613" max="14614" width="6" style="1" customWidth="1"/>
    <col min="14615" max="14615" width="49.5703125" style="1" bestFit="1" customWidth="1"/>
    <col min="14616" max="14617" width="6" style="1" customWidth="1"/>
    <col min="14618" max="14618" width="39.140625" style="1" bestFit="1" customWidth="1"/>
    <col min="14619" max="14619" width="9" style="1" bestFit="1" customWidth="1"/>
    <col min="14620" max="14620" width="6" style="1" customWidth="1"/>
    <col min="14621" max="14621" width="39.140625" style="1" bestFit="1" customWidth="1"/>
    <col min="14622" max="14623" width="6" style="1" customWidth="1"/>
    <col min="14624" max="14624" width="39.140625" style="1" bestFit="1" customWidth="1"/>
    <col min="14625" max="14625" width="6" style="1" customWidth="1"/>
    <col min="14626" max="14760" width="11.42578125" style="1"/>
    <col min="14761" max="14761" width="4" style="1" customWidth="1"/>
    <col min="14762" max="14762" width="34.28515625" style="1" customWidth="1"/>
    <col min="14763" max="14764" width="4" style="1" customWidth="1"/>
    <col min="14765" max="14765" width="36.85546875" style="1" customWidth="1"/>
    <col min="14766" max="14766" width="4" style="1" customWidth="1"/>
    <col min="14767" max="14767" width="3.7109375" style="1" customWidth="1"/>
    <col min="14768" max="14768" width="39.85546875" style="1" customWidth="1"/>
    <col min="14769" max="14770" width="4" style="1" customWidth="1"/>
    <col min="14771" max="14771" width="34.28515625" style="1" customWidth="1"/>
    <col min="14772" max="14773" width="4" style="1" customWidth="1"/>
    <col min="14774" max="14774" width="28.5703125" style="1" customWidth="1"/>
    <col min="14775" max="14776" width="4" style="1" customWidth="1"/>
    <col min="14777" max="14777" width="28.5703125" style="1" customWidth="1"/>
    <col min="14778" max="14778" width="4" style="1" customWidth="1"/>
    <col min="14779" max="14863" width="11.42578125" style="1"/>
    <col min="14864" max="14864" width="6" style="1" customWidth="1"/>
    <col min="14865" max="14865" width="50" style="1" bestFit="1" customWidth="1"/>
    <col min="14866" max="14866" width="6.140625" style="1" customWidth="1"/>
    <col min="14867" max="14867" width="6" style="1" customWidth="1"/>
    <col min="14868" max="14868" width="50" style="1" bestFit="1" customWidth="1"/>
    <col min="14869" max="14870" width="6" style="1" customWidth="1"/>
    <col min="14871" max="14871" width="49.5703125" style="1" bestFit="1" customWidth="1"/>
    <col min="14872" max="14873" width="6" style="1" customWidth="1"/>
    <col min="14874" max="14874" width="39.140625" style="1" bestFit="1" customWidth="1"/>
    <col min="14875" max="14875" width="9" style="1" bestFit="1" customWidth="1"/>
    <col min="14876" max="14876" width="6" style="1" customWidth="1"/>
    <col min="14877" max="14877" width="39.140625" style="1" bestFit="1" customWidth="1"/>
    <col min="14878" max="14879" width="6" style="1" customWidth="1"/>
    <col min="14880" max="14880" width="39.140625" style="1" bestFit="1" customWidth="1"/>
    <col min="14881" max="14881" width="6" style="1" customWidth="1"/>
    <col min="14882" max="15016" width="11.42578125" style="1"/>
    <col min="15017" max="15017" width="4" style="1" customWidth="1"/>
    <col min="15018" max="15018" width="34.28515625" style="1" customWidth="1"/>
    <col min="15019" max="15020" width="4" style="1" customWidth="1"/>
    <col min="15021" max="15021" width="36.85546875" style="1" customWidth="1"/>
    <col min="15022" max="15022" width="4" style="1" customWidth="1"/>
    <col min="15023" max="15023" width="3.7109375" style="1" customWidth="1"/>
    <col min="15024" max="15024" width="39.85546875" style="1" customWidth="1"/>
    <col min="15025" max="15026" width="4" style="1" customWidth="1"/>
    <col min="15027" max="15027" width="34.28515625" style="1" customWidth="1"/>
    <col min="15028" max="15029" width="4" style="1" customWidth="1"/>
    <col min="15030" max="15030" width="28.5703125" style="1" customWidth="1"/>
    <col min="15031" max="15032" width="4" style="1" customWidth="1"/>
    <col min="15033" max="15033" width="28.5703125" style="1" customWidth="1"/>
    <col min="15034" max="15034" width="4" style="1" customWidth="1"/>
    <col min="15035" max="15119" width="11.42578125" style="1"/>
    <col min="15120" max="15120" width="6" style="1" customWidth="1"/>
    <col min="15121" max="15121" width="50" style="1" bestFit="1" customWidth="1"/>
    <col min="15122" max="15122" width="6.140625" style="1" customWidth="1"/>
    <col min="15123" max="15123" width="6" style="1" customWidth="1"/>
    <col min="15124" max="15124" width="50" style="1" bestFit="1" customWidth="1"/>
    <col min="15125" max="15126" width="6" style="1" customWidth="1"/>
    <col min="15127" max="15127" width="49.5703125" style="1" bestFit="1" customWidth="1"/>
    <col min="15128" max="15129" width="6" style="1" customWidth="1"/>
    <col min="15130" max="15130" width="39.140625" style="1" bestFit="1" customWidth="1"/>
    <col min="15131" max="15131" width="9" style="1" bestFit="1" customWidth="1"/>
    <col min="15132" max="15132" width="6" style="1" customWidth="1"/>
    <col min="15133" max="15133" width="39.140625" style="1" bestFit="1" customWidth="1"/>
    <col min="15134" max="15135" width="6" style="1" customWidth="1"/>
    <col min="15136" max="15136" width="39.140625" style="1" bestFit="1" customWidth="1"/>
    <col min="15137" max="15137" width="6" style="1" customWidth="1"/>
    <col min="15138" max="15272" width="11.42578125" style="1"/>
    <col min="15273" max="15273" width="4" style="1" customWidth="1"/>
    <col min="15274" max="15274" width="34.28515625" style="1" customWidth="1"/>
    <col min="15275" max="15276" width="4" style="1" customWidth="1"/>
    <col min="15277" max="15277" width="36.85546875" style="1" customWidth="1"/>
    <col min="15278" max="15278" width="4" style="1" customWidth="1"/>
    <col min="15279" max="15279" width="3.7109375" style="1" customWidth="1"/>
    <col min="15280" max="15280" width="39.85546875" style="1" customWidth="1"/>
    <col min="15281" max="15282" width="4" style="1" customWidth="1"/>
    <col min="15283" max="15283" width="34.28515625" style="1" customWidth="1"/>
    <col min="15284" max="15285" width="4" style="1" customWidth="1"/>
    <col min="15286" max="15286" width="28.5703125" style="1" customWidth="1"/>
    <col min="15287" max="15288" width="4" style="1" customWidth="1"/>
    <col min="15289" max="15289" width="28.5703125" style="1" customWidth="1"/>
    <col min="15290" max="15290" width="4" style="1" customWidth="1"/>
    <col min="15291" max="15375" width="11.42578125" style="1"/>
    <col min="15376" max="15376" width="6" style="1" customWidth="1"/>
    <col min="15377" max="15377" width="50" style="1" bestFit="1" customWidth="1"/>
    <col min="15378" max="15378" width="6.140625" style="1" customWidth="1"/>
    <col min="15379" max="15379" width="6" style="1" customWidth="1"/>
    <col min="15380" max="15380" width="50" style="1" bestFit="1" customWidth="1"/>
    <col min="15381" max="15382" width="6" style="1" customWidth="1"/>
    <col min="15383" max="15383" width="49.5703125" style="1" bestFit="1" customWidth="1"/>
    <col min="15384" max="15385" width="6" style="1" customWidth="1"/>
    <col min="15386" max="15386" width="39.140625" style="1" bestFit="1" customWidth="1"/>
    <col min="15387" max="15387" width="9" style="1" bestFit="1" customWidth="1"/>
    <col min="15388" max="15388" width="6" style="1" customWidth="1"/>
    <col min="15389" max="15389" width="39.140625" style="1" bestFit="1" customWidth="1"/>
    <col min="15390" max="15391" width="6" style="1" customWidth="1"/>
    <col min="15392" max="15392" width="39.140625" style="1" bestFit="1" customWidth="1"/>
    <col min="15393" max="15393" width="6" style="1" customWidth="1"/>
    <col min="15394" max="15528" width="11.42578125" style="1"/>
    <col min="15529" max="15529" width="4" style="1" customWidth="1"/>
    <col min="15530" max="15530" width="34.28515625" style="1" customWidth="1"/>
    <col min="15531" max="15532" width="4" style="1" customWidth="1"/>
    <col min="15533" max="15533" width="36.85546875" style="1" customWidth="1"/>
    <col min="15534" max="15534" width="4" style="1" customWidth="1"/>
    <col min="15535" max="15535" width="3.7109375" style="1" customWidth="1"/>
    <col min="15536" max="15536" width="39.85546875" style="1" customWidth="1"/>
    <col min="15537" max="15538" width="4" style="1" customWidth="1"/>
    <col min="15539" max="15539" width="34.28515625" style="1" customWidth="1"/>
    <col min="15540" max="15541" width="4" style="1" customWidth="1"/>
    <col min="15542" max="15542" width="28.5703125" style="1" customWidth="1"/>
    <col min="15543" max="15544" width="4" style="1" customWidth="1"/>
    <col min="15545" max="15545" width="28.5703125" style="1" customWidth="1"/>
    <col min="15546" max="15546" width="4" style="1" customWidth="1"/>
    <col min="15547" max="15631" width="11.42578125" style="1"/>
    <col min="15632" max="15632" width="6" style="1" customWidth="1"/>
    <col min="15633" max="15633" width="50" style="1" bestFit="1" customWidth="1"/>
    <col min="15634" max="15634" width="6.140625" style="1" customWidth="1"/>
    <col min="15635" max="15635" width="6" style="1" customWidth="1"/>
    <col min="15636" max="15636" width="50" style="1" bestFit="1" customWidth="1"/>
    <col min="15637" max="15638" width="6" style="1" customWidth="1"/>
    <col min="15639" max="15639" width="49.5703125" style="1" bestFit="1" customWidth="1"/>
    <col min="15640" max="15641" width="6" style="1" customWidth="1"/>
    <col min="15642" max="15642" width="39.140625" style="1" bestFit="1" customWidth="1"/>
    <col min="15643" max="15643" width="9" style="1" bestFit="1" customWidth="1"/>
    <col min="15644" max="15644" width="6" style="1" customWidth="1"/>
    <col min="15645" max="15645" width="39.140625" style="1" bestFit="1" customWidth="1"/>
    <col min="15646" max="15647" width="6" style="1" customWidth="1"/>
    <col min="15648" max="15648" width="39.140625" style="1" bestFit="1" customWidth="1"/>
    <col min="15649" max="15649" width="6" style="1" customWidth="1"/>
    <col min="15650" max="15784" width="11.42578125" style="1"/>
    <col min="15785" max="15785" width="4" style="1" customWidth="1"/>
    <col min="15786" max="15786" width="34.28515625" style="1" customWidth="1"/>
    <col min="15787" max="15788" width="4" style="1" customWidth="1"/>
    <col min="15789" max="15789" width="36.85546875" style="1" customWidth="1"/>
    <col min="15790" max="15790" width="4" style="1" customWidth="1"/>
    <col min="15791" max="15791" width="3.7109375" style="1" customWidth="1"/>
    <col min="15792" max="15792" width="39.85546875" style="1" customWidth="1"/>
    <col min="15793" max="15794" width="4" style="1" customWidth="1"/>
    <col min="15795" max="15795" width="34.28515625" style="1" customWidth="1"/>
    <col min="15796" max="15797" width="4" style="1" customWidth="1"/>
    <col min="15798" max="15798" width="28.5703125" style="1" customWidth="1"/>
    <col min="15799" max="15800" width="4" style="1" customWidth="1"/>
    <col min="15801" max="15801" width="28.5703125" style="1" customWidth="1"/>
    <col min="15802" max="15802" width="4" style="1" customWidth="1"/>
    <col min="15803" max="15887" width="11.42578125" style="1"/>
    <col min="15888" max="15888" width="6" style="1" customWidth="1"/>
    <col min="15889" max="15889" width="50" style="1" bestFit="1" customWidth="1"/>
    <col min="15890" max="15890" width="6.140625" style="1" customWidth="1"/>
    <col min="15891" max="15891" width="6" style="1" customWidth="1"/>
    <col min="15892" max="15892" width="50" style="1" bestFit="1" customWidth="1"/>
    <col min="15893" max="15894" width="6" style="1" customWidth="1"/>
    <col min="15895" max="15895" width="49.5703125" style="1" bestFit="1" customWidth="1"/>
    <col min="15896" max="15897" width="6" style="1" customWidth="1"/>
    <col min="15898" max="15898" width="39.140625" style="1" bestFit="1" customWidth="1"/>
    <col min="15899" max="15899" width="9" style="1" bestFit="1" customWidth="1"/>
    <col min="15900" max="15900" width="6" style="1" customWidth="1"/>
    <col min="15901" max="15901" width="39.140625" style="1" bestFit="1" customWidth="1"/>
    <col min="15902" max="15903" width="6" style="1" customWidth="1"/>
    <col min="15904" max="15904" width="39.140625" style="1" bestFit="1" customWidth="1"/>
    <col min="15905" max="15905" width="6" style="1" customWidth="1"/>
    <col min="15906" max="16040" width="11.42578125" style="1"/>
    <col min="16041" max="16041" width="4" style="1" customWidth="1"/>
    <col min="16042" max="16042" width="34.28515625" style="1" customWidth="1"/>
    <col min="16043" max="16044" width="4" style="1" customWidth="1"/>
    <col min="16045" max="16045" width="36.85546875" style="1" customWidth="1"/>
    <col min="16046" max="16046" width="4" style="1" customWidth="1"/>
    <col min="16047" max="16047" width="3.7109375" style="1" customWidth="1"/>
    <col min="16048" max="16048" width="39.85546875" style="1" customWidth="1"/>
    <col min="16049" max="16050" width="4" style="1" customWidth="1"/>
    <col min="16051" max="16051" width="34.28515625" style="1" customWidth="1"/>
    <col min="16052" max="16053" width="4" style="1" customWidth="1"/>
    <col min="16054" max="16054" width="28.5703125" style="1" customWidth="1"/>
    <col min="16055" max="16056" width="4" style="1" customWidth="1"/>
    <col min="16057" max="16057" width="28.5703125" style="1" customWidth="1"/>
    <col min="16058" max="16058" width="4" style="1" customWidth="1"/>
    <col min="16059" max="16143" width="11.42578125" style="1"/>
    <col min="16144" max="16144" width="6" style="1" customWidth="1"/>
    <col min="16145" max="16145" width="50" style="1" bestFit="1" customWidth="1"/>
    <col min="16146" max="16146" width="6.140625" style="1" customWidth="1"/>
    <col min="16147" max="16147" width="6" style="1" customWidth="1"/>
    <col min="16148" max="16148" width="50" style="1" bestFit="1" customWidth="1"/>
    <col min="16149" max="16150" width="6" style="1" customWidth="1"/>
    <col min="16151" max="16151" width="49.5703125" style="1" bestFit="1" customWidth="1"/>
    <col min="16152" max="16153" width="6" style="1" customWidth="1"/>
    <col min="16154" max="16154" width="39.140625" style="1" bestFit="1" customWidth="1"/>
    <col min="16155" max="16155" width="9" style="1" bestFit="1" customWidth="1"/>
    <col min="16156" max="16156" width="6" style="1" customWidth="1"/>
    <col min="16157" max="16157" width="39.140625" style="1" bestFit="1" customWidth="1"/>
    <col min="16158" max="16159" width="6" style="1" customWidth="1"/>
    <col min="16160" max="16160" width="39.140625" style="1" bestFit="1" customWidth="1"/>
    <col min="16161" max="16161" width="6" style="1" customWidth="1"/>
    <col min="16162" max="16296" width="11.42578125" style="1"/>
    <col min="16297" max="16297" width="4" style="1" customWidth="1"/>
    <col min="16298" max="16298" width="34.28515625" style="1" customWidth="1"/>
    <col min="16299" max="16300" width="4" style="1" customWidth="1"/>
    <col min="16301" max="16301" width="36.85546875" style="1" customWidth="1"/>
    <col min="16302" max="16302" width="4" style="1" customWidth="1"/>
    <col min="16303" max="16303" width="3.7109375" style="1" customWidth="1"/>
    <col min="16304" max="16304" width="39.85546875" style="1" customWidth="1"/>
    <col min="16305" max="16306" width="4" style="1" customWidth="1"/>
    <col min="16307" max="16307" width="34.28515625" style="1" customWidth="1"/>
    <col min="16308" max="16309" width="4" style="1" customWidth="1"/>
    <col min="16310" max="16310" width="28.5703125" style="1" customWidth="1"/>
    <col min="16311" max="16312" width="4" style="1" customWidth="1"/>
    <col min="16313" max="16313" width="28.5703125" style="1" customWidth="1"/>
    <col min="16314" max="16314" width="4" style="1" customWidth="1"/>
    <col min="16315" max="16384" width="11.42578125" style="1"/>
  </cols>
  <sheetData>
    <row r="1" spans="1:53" ht="92.25">
      <c r="A1" s="284" t="s">
        <v>104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</row>
    <row r="2" spans="1:53" ht="16.5" customHeight="1" thickBo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"/>
      <c r="X2" s="3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3"/>
      <c r="AQ2" s="3"/>
      <c r="AR2" s="4"/>
      <c r="AS2" s="4"/>
      <c r="AT2" s="4"/>
      <c r="AU2" s="4"/>
      <c r="AV2" s="4"/>
      <c r="AW2" s="4"/>
      <c r="AX2" s="4"/>
      <c r="AY2" s="4"/>
      <c r="AZ2" s="4"/>
      <c r="BA2" s="5"/>
    </row>
    <row r="3" spans="1:53" ht="16.5" customHeight="1">
      <c r="A3" s="6"/>
      <c r="B3" s="257" t="s">
        <v>39</v>
      </c>
      <c r="C3" s="7"/>
      <c r="D3" s="258" t="s">
        <v>38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60"/>
      <c r="W3" s="258" t="s">
        <v>40</v>
      </c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60"/>
      <c r="AP3" s="258" t="s">
        <v>40</v>
      </c>
      <c r="AQ3" s="259"/>
      <c r="AR3" s="259"/>
      <c r="AS3" s="259"/>
      <c r="AT3" s="259"/>
      <c r="AU3" s="259"/>
      <c r="AV3" s="259"/>
      <c r="AW3" s="259"/>
      <c r="AX3" s="259"/>
      <c r="AY3" s="259"/>
      <c r="AZ3" s="260"/>
      <c r="BA3" s="8"/>
    </row>
    <row r="4" spans="1:53" ht="16.5" customHeight="1">
      <c r="A4" s="6"/>
      <c r="B4" s="257"/>
      <c r="C4" s="7"/>
      <c r="D4" s="261" t="s">
        <v>42</v>
      </c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3"/>
      <c r="W4" s="264" t="s">
        <v>41</v>
      </c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2"/>
      <c r="AI4" s="262"/>
      <c r="AJ4" s="262"/>
      <c r="AK4" s="262"/>
      <c r="AL4" s="262"/>
      <c r="AM4" s="262"/>
      <c r="AN4" s="262"/>
      <c r="AO4" s="263"/>
      <c r="AP4" s="281" t="s">
        <v>198</v>
      </c>
      <c r="AQ4" s="282"/>
      <c r="AR4" s="282"/>
      <c r="AS4" s="282"/>
      <c r="AT4" s="282"/>
      <c r="AU4" s="282"/>
      <c r="AV4" s="282"/>
      <c r="AW4" s="282"/>
      <c r="AX4" s="282"/>
      <c r="AY4" s="282"/>
      <c r="AZ4" s="283"/>
      <c r="BA4" s="8"/>
    </row>
    <row r="5" spans="1:53" ht="16.5" customHeight="1">
      <c r="A5" s="6"/>
      <c r="B5" s="257"/>
      <c r="C5" s="7"/>
      <c r="D5" s="266" t="s">
        <v>0</v>
      </c>
      <c r="E5" s="267"/>
      <c r="F5" s="9" t="s">
        <v>1</v>
      </c>
      <c r="G5" s="268" t="s">
        <v>2</v>
      </c>
      <c r="H5" s="269"/>
      <c r="I5" s="269"/>
      <c r="J5" s="269"/>
      <c r="K5" s="269"/>
      <c r="L5" s="269"/>
      <c r="M5" s="269"/>
      <c r="N5" s="270"/>
      <c r="O5" s="271" t="s">
        <v>3</v>
      </c>
      <c r="P5" s="272"/>
      <c r="Q5" s="272"/>
      <c r="R5" s="272"/>
      <c r="S5" s="272"/>
      <c r="T5" s="272"/>
      <c r="U5" s="272"/>
      <c r="V5" s="273"/>
      <c r="W5" s="266" t="s">
        <v>0</v>
      </c>
      <c r="X5" s="267"/>
      <c r="Y5" s="9" t="s">
        <v>1</v>
      </c>
      <c r="Z5" s="268" t="s">
        <v>2</v>
      </c>
      <c r="AA5" s="269"/>
      <c r="AB5" s="269"/>
      <c r="AC5" s="269"/>
      <c r="AD5" s="269"/>
      <c r="AE5" s="269"/>
      <c r="AF5" s="269"/>
      <c r="AG5" s="270"/>
      <c r="AH5" s="271" t="s">
        <v>3</v>
      </c>
      <c r="AI5" s="272"/>
      <c r="AJ5" s="272"/>
      <c r="AK5" s="272"/>
      <c r="AL5" s="272"/>
      <c r="AM5" s="272"/>
      <c r="AN5" s="272"/>
      <c r="AO5" s="273"/>
      <c r="AP5" s="285" t="s">
        <v>2</v>
      </c>
      <c r="AQ5" s="286"/>
      <c r="AR5" s="9" t="s">
        <v>1</v>
      </c>
      <c r="AS5" s="271" t="s">
        <v>3</v>
      </c>
      <c r="AT5" s="272"/>
      <c r="AU5" s="272"/>
      <c r="AV5" s="272"/>
      <c r="AW5" s="272"/>
      <c r="AX5" s="272"/>
      <c r="AY5" s="272"/>
      <c r="AZ5" s="273"/>
      <c r="BA5" s="8"/>
    </row>
    <row r="6" spans="1:53" ht="16.5" customHeight="1">
      <c r="A6" s="6"/>
      <c r="B6" s="257"/>
      <c r="C6" s="7"/>
      <c r="D6" s="67" t="s">
        <v>32</v>
      </c>
      <c r="E6" s="63"/>
      <c r="F6" s="10"/>
      <c r="G6" s="11" t="s">
        <v>4</v>
      </c>
      <c r="H6" s="11" t="s">
        <v>5</v>
      </c>
      <c r="I6" s="11" t="s">
        <v>6</v>
      </c>
      <c r="J6" s="11" t="s">
        <v>7</v>
      </c>
      <c r="K6" s="11" t="s">
        <v>8</v>
      </c>
      <c r="L6" s="11" t="s">
        <v>9</v>
      </c>
      <c r="M6" s="11" t="s">
        <v>10</v>
      </c>
      <c r="N6" s="11" t="s">
        <v>11</v>
      </c>
      <c r="O6" s="12" t="s">
        <v>12</v>
      </c>
      <c r="P6" s="12" t="s">
        <v>13</v>
      </c>
      <c r="Q6" s="12" t="s">
        <v>14</v>
      </c>
      <c r="R6" s="12" t="s">
        <v>15</v>
      </c>
      <c r="S6" s="12" t="s">
        <v>16</v>
      </c>
      <c r="T6" s="12" t="s">
        <v>17</v>
      </c>
      <c r="U6" s="12" t="s">
        <v>18</v>
      </c>
      <c r="V6" s="13" t="s">
        <v>19</v>
      </c>
      <c r="W6" s="72" t="s">
        <v>33</v>
      </c>
      <c r="X6" s="183"/>
      <c r="Y6" s="10"/>
      <c r="Z6" s="11" t="s">
        <v>4</v>
      </c>
      <c r="AA6" s="11" t="s">
        <v>5</v>
      </c>
      <c r="AB6" s="11" t="s">
        <v>6</v>
      </c>
      <c r="AC6" s="11" t="s">
        <v>7</v>
      </c>
      <c r="AD6" s="11" t="s">
        <v>8</v>
      </c>
      <c r="AE6" s="11" t="s">
        <v>9</v>
      </c>
      <c r="AF6" s="11" t="s">
        <v>10</v>
      </c>
      <c r="AG6" s="11" t="s">
        <v>11</v>
      </c>
      <c r="AH6" s="12" t="s">
        <v>12</v>
      </c>
      <c r="AI6" s="12" t="s">
        <v>13</v>
      </c>
      <c r="AJ6" s="12" t="s">
        <v>14</v>
      </c>
      <c r="AK6" s="12" t="s">
        <v>15</v>
      </c>
      <c r="AL6" s="12" t="s">
        <v>16</v>
      </c>
      <c r="AM6" s="12" t="s">
        <v>17</v>
      </c>
      <c r="AN6" s="12" t="s">
        <v>18</v>
      </c>
      <c r="AO6" s="13" t="s">
        <v>19</v>
      </c>
      <c r="AP6" s="14"/>
      <c r="AQ6" s="63"/>
      <c r="AR6" s="10"/>
      <c r="AS6" s="12" t="s">
        <v>20</v>
      </c>
      <c r="AT6" s="12" t="s">
        <v>21</v>
      </c>
      <c r="AU6" s="12" t="s">
        <v>22</v>
      </c>
      <c r="AV6" s="12" t="s">
        <v>23</v>
      </c>
      <c r="AW6" s="12" t="s">
        <v>24</v>
      </c>
      <c r="AX6" s="12" t="s">
        <v>25</v>
      </c>
      <c r="AY6" s="12" t="s">
        <v>26</v>
      </c>
      <c r="AZ6" s="13" t="s">
        <v>27</v>
      </c>
      <c r="BA6" s="8"/>
    </row>
    <row r="7" spans="1:53" ht="16.5" customHeight="1">
      <c r="A7" s="6"/>
      <c r="B7" s="257"/>
      <c r="C7" s="7"/>
      <c r="D7" s="68" t="s">
        <v>131</v>
      </c>
      <c r="E7" s="61"/>
      <c r="F7" s="24">
        <v>15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151" t="s">
        <v>197</v>
      </c>
      <c r="X7" s="23"/>
      <c r="Y7" s="24">
        <v>15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8"/>
      <c r="AP7" s="19"/>
      <c r="AQ7" s="179"/>
      <c r="AR7" s="24"/>
      <c r="AS7" s="21"/>
      <c r="AT7" s="21"/>
      <c r="AU7" s="21"/>
      <c r="AV7" s="21"/>
      <c r="AW7" s="21"/>
      <c r="AX7" s="21"/>
      <c r="AY7" s="21"/>
      <c r="AZ7" s="22"/>
      <c r="BA7" s="8"/>
    </row>
    <row r="8" spans="1:53" ht="16.5" customHeight="1">
      <c r="A8" s="6"/>
      <c r="B8" s="257"/>
      <c r="C8" s="7"/>
      <c r="D8" s="69"/>
      <c r="E8" s="61"/>
      <c r="F8" s="24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/>
      <c r="W8" s="25"/>
      <c r="X8" s="74"/>
      <c r="Y8" s="24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8"/>
      <c r="AP8" s="19"/>
      <c r="AQ8" s="181"/>
      <c r="AR8" s="24"/>
      <c r="AS8" s="21"/>
      <c r="AT8" s="21"/>
      <c r="AU8" s="21"/>
      <c r="AV8" s="21"/>
      <c r="AW8" s="21"/>
      <c r="AX8" s="21"/>
      <c r="AY8" s="21"/>
      <c r="AZ8" s="22"/>
      <c r="BA8" s="8"/>
    </row>
    <row r="9" spans="1:53" ht="16.5" customHeight="1">
      <c r="A9" s="6"/>
      <c r="B9" s="257"/>
      <c r="C9" s="7"/>
      <c r="D9" s="137" t="s">
        <v>28</v>
      </c>
      <c r="E9" s="61"/>
      <c r="F9" s="24"/>
      <c r="G9" s="17"/>
      <c r="H9" s="17"/>
      <c r="I9" s="17"/>
      <c r="J9" s="17"/>
      <c r="K9" s="17"/>
      <c r="L9" s="17"/>
      <c r="M9" s="17"/>
      <c r="N9" s="21"/>
      <c r="O9" s="17"/>
      <c r="P9" s="17"/>
      <c r="Q9" s="17"/>
      <c r="R9" s="17"/>
      <c r="S9" s="17"/>
      <c r="T9" s="17"/>
      <c r="U9" s="17"/>
      <c r="V9" s="18"/>
      <c r="W9" s="73"/>
      <c r="X9" s="74"/>
      <c r="Y9" s="24"/>
      <c r="Z9" s="17"/>
      <c r="AA9" s="17"/>
      <c r="AB9" s="17"/>
      <c r="AC9" s="17"/>
      <c r="AD9" s="17"/>
      <c r="AE9" s="17"/>
      <c r="AF9" s="17"/>
      <c r="AG9" s="21"/>
      <c r="AH9" s="17"/>
      <c r="AI9" s="17"/>
      <c r="AJ9" s="17"/>
      <c r="AK9" s="17"/>
      <c r="AL9" s="17"/>
      <c r="AM9" s="17"/>
      <c r="AN9" s="17"/>
      <c r="AO9" s="18"/>
      <c r="AP9" s="19"/>
      <c r="AQ9" s="179" t="s">
        <v>173</v>
      </c>
      <c r="AR9" s="178"/>
      <c r="AS9" s="21"/>
      <c r="AT9" s="21"/>
      <c r="AU9" s="21"/>
      <c r="AV9" s="21"/>
      <c r="AW9" s="21"/>
      <c r="AX9" s="21"/>
      <c r="AY9" s="21"/>
      <c r="AZ9" s="22"/>
      <c r="BA9" s="8"/>
    </row>
    <row r="10" spans="1:53" ht="16.5" customHeight="1">
      <c r="A10" s="6"/>
      <c r="B10" s="257"/>
      <c r="C10" s="7"/>
      <c r="D10" s="138" t="s">
        <v>117</v>
      </c>
      <c r="E10" s="61">
        <v>0.1</v>
      </c>
      <c r="F10" s="24">
        <v>2</v>
      </c>
      <c r="G10" s="75"/>
      <c r="H10" s="75"/>
      <c r="I10" s="75"/>
      <c r="J10" s="75">
        <v>0.1</v>
      </c>
      <c r="K10" s="75"/>
      <c r="L10" s="75"/>
      <c r="M10" s="75"/>
      <c r="N10" s="75"/>
      <c r="O10" s="75"/>
      <c r="P10" s="75">
        <v>0.1</v>
      </c>
      <c r="Q10" s="75"/>
      <c r="R10" s="75"/>
      <c r="S10" s="75"/>
      <c r="T10" s="75"/>
      <c r="U10" s="75"/>
      <c r="V10" s="122"/>
      <c r="W10" s="26" t="s">
        <v>200</v>
      </c>
      <c r="X10" s="74"/>
      <c r="Y10" s="24"/>
      <c r="Z10" s="17"/>
      <c r="AA10" s="17"/>
      <c r="AB10" s="17"/>
      <c r="AC10" s="17"/>
      <c r="AD10" s="17"/>
      <c r="AE10" s="17"/>
      <c r="AF10" s="17"/>
      <c r="AG10" s="75"/>
      <c r="AH10" s="75"/>
      <c r="AI10" s="75"/>
      <c r="AJ10" s="75"/>
      <c r="AK10" s="75"/>
      <c r="AL10" s="75"/>
      <c r="AM10" s="75"/>
      <c r="AN10" s="17"/>
      <c r="AO10" s="18"/>
      <c r="AP10" s="19"/>
      <c r="AQ10" s="32" t="s">
        <v>174</v>
      </c>
      <c r="AR10" s="178">
        <v>0.5</v>
      </c>
      <c r="AS10" s="21"/>
      <c r="AT10" s="21"/>
      <c r="AU10" s="21"/>
      <c r="AV10" s="21"/>
      <c r="AW10" s="21"/>
      <c r="AX10" s="21">
        <v>0.5</v>
      </c>
      <c r="AY10" s="21"/>
      <c r="AZ10" s="22"/>
      <c r="BA10" s="8"/>
    </row>
    <row r="11" spans="1:53" ht="16.5" customHeight="1">
      <c r="A11" s="6"/>
      <c r="B11" s="257"/>
      <c r="C11" s="7"/>
      <c r="D11" s="138" t="s">
        <v>118</v>
      </c>
      <c r="E11" s="61">
        <v>0.2</v>
      </c>
      <c r="F11" s="24">
        <v>4</v>
      </c>
      <c r="G11" s="75"/>
      <c r="H11" s="75"/>
      <c r="I11" s="75">
        <v>0.2</v>
      </c>
      <c r="J11" s="75"/>
      <c r="K11" s="75"/>
      <c r="L11" s="75"/>
      <c r="M11" s="75"/>
      <c r="N11" s="75"/>
      <c r="O11" s="75"/>
      <c r="P11" s="75">
        <v>0.2</v>
      </c>
      <c r="Q11" s="75"/>
      <c r="R11" s="75"/>
      <c r="S11" s="75"/>
      <c r="T11" s="75"/>
      <c r="U11" s="75"/>
      <c r="V11" s="122"/>
      <c r="W11" s="192" t="s">
        <v>238</v>
      </c>
      <c r="X11" s="74"/>
      <c r="Y11" s="24"/>
      <c r="Z11" s="17"/>
      <c r="AA11" s="17"/>
      <c r="AB11" s="75"/>
      <c r="AC11" s="75"/>
      <c r="AD11" s="75"/>
      <c r="AE11" s="17"/>
      <c r="AF11" s="17"/>
      <c r="AG11" s="75"/>
      <c r="AH11" s="75"/>
      <c r="AI11" s="75"/>
      <c r="AJ11" s="75"/>
      <c r="AK11" s="75"/>
      <c r="AL11" s="75"/>
      <c r="AM11" s="75"/>
      <c r="AN11" s="17"/>
      <c r="AO11" s="18"/>
      <c r="AP11" s="19"/>
      <c r="AQ11" s="32" t="s">
        <v>175</v>
      </c>
      <c r="AR11" s="178">
        <v>0.75</v>
      </c>
      <c r="AS11" s="21"/>
      <c r="AT11" s="21"/>
      <c r="AU11" s="21"/>
      <c r="AV11" s="21"/>
      <c r="AW11" s="21"/>
      <c r="AX11" s="21">
        <v>0.75</v>
      </c>
      <c r="AY11" s="21"/>
      <c r="AZ11" s="22"/>
      <c r="BA11" s="8"/>
    </row>
    <row r="12" spans="1:53" ht="16.5" customHeight="1">
      <c r="A12" s="6"/>
      <c r="B12" s="257"/>
      <c r="C12" s="7"/>
      <c r="D12" s="138" t="s">
        <v>124</v>
      </c>
      <c r="E12" s="61">
        <v>0.4</v>
      </c>
      <c r="F12" s="24">
        <v>8</v>
      </c>
      <c r="G12" s="75"/>
      <c r="H12" s="75"/>
      <c r="I12" s="75"/>
      <c r="J12" s="75"/>
      <c r="K12" s="75">
        <v>0.4</v>
      </c>
      <c r="L12" s="75"/>
      <c r="M12" s="75"/>
      <c r="N12" s="75"/>
      <c r="O12" s="75"/>
      <c r="P12" s="75">
        <v>0.4</v>
      </c>
      <c r="Q12" s="75"/>
      <c r="R12" s="75"/>
      <c r="S12" s="75"/>
      <c r="T12" s="75"/>
      <c r="U12" s="75"/>
      <c r="V12" s="122"/>
      <c r="W12" s="27" t="s">
        <v>82</v>
      </c>
      <c r="X12" s="74">
        <v>1</v>
      </c>
      <c r="Y12" s="24">
        <v>17</v>
      </c>
      <c r="Z12" s="17"/>
      <c r="AA12" s="17"/>
      <c r="AB12" s="75"/>
      <c r="AC12" s="75"/>
      <c r="AD12" s="75">
        <v>1</v>
      </c>
      <c r="AE12" s="17"/>
      <c r="AF12" s="17"/>
      <c r="AG12" s="75"/>
      <c r="AH12" s="75"/>
      <c r="AI12" s="75">
        <v>0.2</v>
      </c>
      <c r="AJ12" s="75">
        <v>0.8</v>
      </c>
      <c r="AK12" s="75"/>
      <c r="AL12" s="75"/>
      <c r="AM12" s="75"/>
      <c r="AN12" s="17"/>
      <c r="AO12" s="18"/>
      <c r="AP12" s="14"/>
      <c r="AQ12" s="32" t="s">
        <v>176</v>
      </c>
      <c r="AR12" s="178">
        <v>1</v>
      </c>
      <c r="AS12" s="21"/>
      <c r="AT12" s="21"/>
      <c r="AU12" s="21"/>
      <c r="AV12" s="21"/>
      <c r="AW12" s="21"/>
      <c r="AX12" s="21">
        <v>1</v>
      </c>
      <c r="AY12" s="21"/>
      <c r="AZ12" s="22"/>
      <c r="BA12" s="8"/>
    </row>
    <row r="13" spans="1:53" ht="16.5" customHeight="1">
      <c r="A13" s="6"/>
      <c r="B13" s="257"/>
      <c r="C13" s="7"/>
      <c r="D13" s="138"/>
      <c r="E13" s="61"/>
      <c r="F13" s="24">
        <v>3</v>
      </c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122"/>
      <c r="W13" s="27" t="s">
        <v>83</v>
      </c>
      <c r="X13" s="74">
        <v>1</v>
      </c>
      <c r="Y13" s="24">
        <v>17</v>
      </c>
      <c r="Z13" s="17"/>
      <c r="AA13" s="17"/>
      <c r="AB13" s="75"/>
      <c r="AC13" s="75"/>
      <c r="AD13" s="75">
        <v>1</v>
      </c>
      <c r="AE13" s="17"/>
      <c r="AF13" s="17"/>
      <c r="AG13" s="75"/>
      <c r="AH13" s="75"/>
      <c r="AI13" s="75"/>
      <c r="AJ13" s="75">
        <v>1</v>
      </c>
      <c r="AK13" s="75"/>
      <c r="AL13" s="75"/>
      <c r="AM13" s="75"/>
      <c r="AN13" s="17"/>
      <c r="AO13" s="18"/>
      <c r="AP13" s="14"/>
      <c r="AQ13" s="32" t="s">
        <v>177</v>
      </c>
      <c r="AR13" s="178">
        <v>1.25</v>
      </c>
      <c r="AS13" s="21"/>
      <c r="AT13" s="21"/>
      <c r="AU13" s="21"/>
      <c r="AV13" s="21"/>
      <c r="AW13" s="21"/>
      <c r="AX13" s="21">
        <v>1.25</v>
      </c>
      <c r="AY13" s="21"/>
      <c r="AZ13" s="22"/>
      <c r="BA13" s="8"/>
    </row>
    <row r="14" spans="1:53" ht="16.5" customHeight="1">
      <c r="A14" s="6"/>
      <c r="B14" s="257"/>
      <c r="C14" s="7"/>
      <c r="D14" s="139"/>
      <c r="E14" s="61"/>
      <c r="F14" s="24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122"/>
      <c r="W14" s="27" t="s">
        <v>84</v>
      </c>
      <c r="X14" s="74">
        <v>1</v>
      </c>
      <c r="Y14" s="24">
        <v>17</v>
      </c>
      <c r="Z14" s="17"/>
      <c r="AA14" s="17"/>
      <c r="AB14" s="75"/>
      <c r="AC14" s="75"/>
      <c r="AD14" s="75">
        <v>1</v>
      </c>
      <c r="AE14" s="17"/>
      <c r="AF14" s="17"/>
      <c r="AG14" s="75"/>
      <c r="AH14" s="75"/>
      <c r="AI14" s="75"/>
      <c r="AJ14" s="75">
        <v>0.95</v>
      </c>
      <c r="AK14" s="75"/>
      <c r="AL14" s="75"/>
      <c r="AM14" s="75"/>
      <c r="AN14" s="17"/>
      <c r="AO14" s="18"/>
      <c r="AP14" s="14"/>
      <c r="AQ14" s="32" t="s">
        <v>178</v>
      </c>
      <c r="AR14" s="178">
        <v>1.5</v>
      </c>
      <c r="AS14" s="21"/>
      <c r="AT14" s="21"/>
      <c r="AU14" s="21"/>
      <c r="AV14" s="21"/>
      <c r="AW14" s="21"/>
      <c r="AX14" s="21">
        <v>1.5</v>
      </c>
      <c r="AY14" s="21"/>
      <c r="AZ14" s="22"/>
      <c r="BA14" s="8"/>
    </row>
    <row r="15" spans="1:53" ht="16.5" customHeight="1">
      <c r="A15" s="6"/>
      <c r="B15" s="257"/>
      <c r="C15" s="7"/>
      <c r="D15" s="138"/>
      <c r="E15" s="61"/>
      <c r="F15" s="24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122"/>
      <c r="W15" s="27" t="s">
        <v>90</v>
      </c>
      <c r="X15" s="74">
        <v>1</v>
      </c>
      <c r="Y15" s="24">
        <v>18</v>
      </c>
      <c r="Z15" s="17"/>
      <c r="AA15" s="17"/>
      <c r="AB15" s="17"/>
      <c r="AC15" s="17"/>
      <c r="AD15" s="75">
        <v>1</v>
      </c>
      <c r="AE15" s="17"/>
      <c r="AF15" s="17"/>
      <c r="AG15" s="75"/>
      <c r="AH15" s="75"/>
      <c r="AI15" s="75"/>
      <c r="AJ15" s="75">
        <v>1</v>
      </c>
      <c r="AK15" s="75"/>
      <c r="AL15" s="75"/>
      <c r="AM15" s="75"/>
      <c r="AN15" s="17"/>
      <c r="AO15" s="18"/>
      <c r="AP15" s="14"/>
      <c r="AQ15" s="32" t="s">
        <v>179</v>
      </c>
      <c r="AR15" s="178">
        <v>1.75</v>
      </c>
      <c r="AS15" s="21"/>
      <c r="AT15" s="21"/>
      <c r="AU15" s="21"/>
      <c r="AV15" s="21"/>
      <c r="AW15" s="21"/>
      <c r="AX15" s="21">
        <v>1.75</v>
      </c>
      <c r="AY15" s="21"/>
      <c r="AZ15" s="22"/>
      <c r="BA15" s="8"/>
    </row>
    <row r="16" spans="1:53" ht="16.5" customHeight="1">
      <c r="A16" s="6"/>
      <c r="B16" s="257"/>
      <c r="C16" s="7"/>
      <c r="D16" s="140" t="s">
        <v>196</v>
      </c>
      <c r="E16" s="61"/>
      <c r="F16" s="24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122"/>
      <c r="W16" s="27" t="s">
        <v>85</v>
      </c>
      <c r="X16" s="74">
        <v>1</v>
      </c>
      <c r="Y16" s="24">
        <v>17</v>
      </c>
      <c r="Z16" s="17"/>
      <c r="AA16" s="17"/>
      <c r="AB16" s="17"/>
      <c r="AC16" s="17"/>
      <c r="AD16" s="75">
        <v>1</v>
      </c>
      <c r="AE16" s="17"/>
      <c r="AF16" s="17"/>
      <c r="AG16" s="75"/>
      <c r="AH16" s="75"/>
      <c r="AI16" s="75"/>
      <c r="AJ16" s="75">
        <v>1</v>
      </c>
      <c r="AK16" s="75"/>
      <c r="AL16" s="75"/>
      <c r="AM16" s="75"/>
      <c r="AN16" s="17"/>
      <c r="AO16" s="18"/>
      <c r="AP16" s="14"/>
      <c r="AQ16" s="32" t="s">
        <v>180</v>
      </c>
      <c r="AR16" s="178">
        <v>2</v>
      </c>
      <c r="AS16" s="21"/>
      <c r="AT16" s="21"/>
      <c r="AU16" s="21"/>
      <c r="AV16" s="21"/>
      <c r="AW16" s="21"/>
      <c r="AX16" s="21">
        <v>2</v>
      </c>
      <c r="AY16" s="21"/>
      <c r="AZ16" s="22"/>
      <c r="BA16" s="8"/>
    </row>
    <row r="17" spans="1:53" ht="16.5" customHeight="1">
      <c r="A17" s="6"/>
      <c r="B17" s="257"/>
      <c r="C17" s="7"/>
      <c r="D17" s="138" t="s">
        <v>123</v>
      </c>
      <c r="E17" s="61">
        <v>0.6</v>
      </c>
      <c r="F17" s="24">
        <v>12</v>
      </c>
      <c r="G17" s="75"/>
      <c r="H17" s="75"/>
      <c r="I17" s="75"/>
      <c r="J17" s="75"/>
      <c r="K17" s="75"/>
      <c r="L17" s="75"/>
      <c r="M17" s="75"/>
      <c r="N17" s="75"/>
      <c r="O17" s="75"/>
      <c r="P17" s="75">
        <v>0.6</v>
      </c>
      <c r="Q17" s="75"/>
      <c r="R17" s="75"/>
      <c r="S17" s="75"/>
      <c r="T17" s="75"/>
      <c r="U17" s="75"/>
      <c r="V17" s="122"/>
      <c r="W17" s="27" t="s">
        <v>86</v>
      </c>
      <c r="X17" s="74">
        <v>1</v>
      </c>
      <c r="Y17" s="24">
        <v>16</v>
      </c>
      <c r="Z17" s="17"/>
      <c r="AA17" s="17"/>
      <c r="AB17" s="17"/>
      <c r="AC17" s="17"/>
      <c r="AD17" s="75">
        <v>1</v>
      </c>
      <c r="AE17" s="17"/>
      <c r="AF17" s="17"/>
      <c r="AG17" s="75"/>
      <c r="AH17" s="75"/>
      <c r="AI17" s="75"/>
      <c r="AJ17" s="75">
        <v>1</v>
      </c>
      <c r="AK17" s="75"/>
      <c r="AL17" s="75"/>
      <c r="AM17" s="75"/>
      <c r="AN17" s="17"/>
      <c r="AO17" s="18"/>
      <c r="AP17" s="14"/>
      <c r="AQ17" s="32" t="s">
        <v>181</v>
      </c>
      <c r="AR17" s="178">
        <v>2.25</v>
      </c>
      <c r="AS17" s="21"/>
      <c r="AT17" s="21"/>
      <c r="AU17" s="21"/>
      <c r="AV17" s="21"/>
      <c r="AW17" s="21"/>
      <c r="AX17" s="21">
        <v>2.25</v>
      </c>
      <c r="AY17" s="21"/>
      <c r="AZ17" s="22"/>
      <c r="BA17" s="8"/>
    </row>
    <row r="18" spans="1:53" ht="16.5" customHeight="1">
      <c r="A18" s="6"/>
      <c r="B18" s="257"/>
      <c r="C18" s="7"/>
      <c r="D18" s="138" t="s">
        <v>119</v>
      </c>
      <c r="E18" s="61">
        <v>0.4</v>
      </c>
      <c r="F18" s="24">
        <v>12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>
        <v>0.4</v>
      </c>
      <c r="R18" s="75"/>
      <c r="S18" s="75"/>
      <c r="T18" s="75"/>
      <c r="U18" s="75"/>
      <c r="V18" s="122"/>
      <c r="W18" s="27" t="s">
        <v>87</v>
      </c>
      <c r="X18" s="74">
        <v>1</v>
      </c>
      <c r="Y18" s="24">
        <v>18</v>
      </c>
      <c r="Z18" s="17"/>
      <c r="AA18" s="17"/>
      <c r="AB18" s="17"/>
      <c r="AC18" s="17"/>
      <c r="AD18" s="75">
        <v>1</v>
      </c>
      <c r="AE18" s="17"/>
      <c r="AF18" s="17"/>
      <c r="AG18" s="75"/>
      <c r="AH18" s="75">
        <v>0.1</v>
      </c>
      <c r="AI18" s="75"/>
      <c r="AJ18" s="75">
        <v>0.9</v>
      </c>
      <c r="AK18" s="75"/>
      <c r="AL18" s="75"/>
      <c r="AM18" s="75"/>
      <c r="AN18" s="17"/>
      <c r="AO18" s="18"/>
      <c r="AP18" s="14"/>
      <c r="AQ18" s="32" t="s">
        <v>182</v>
      </c>
      <c r="AR18" s="178">
        <v>2.5</v>
      </c>
      <c r="AS18" s="21"/>
      <c r="AT18" s="21"/>
      <c r="AU18" s="21"/>
      <c r="AV18" s="21"/>
      <c r="AW18" s="21"/>
      <c r="AX18" s="21">
        <v>2.5</v>
      </c>
      <c r="AY18" s="21"/>
      <c r="AZ18" s="22"/>
      <c r="BA18" s="8"/>
    </row>
    <row r="19" spans="1:53" ht="16.5" customHeight="1">
      <c r="A19" s="6"/>
      <c r="B19" s="257"/>
      <c r="C19" s="7"/>
      <c r="D19" s="138" t="s">
        <v>120</v>
      </c>
      <c r="E19" s="61">
        <v>0.2</v>
      </c>
      <c r="F19" s="24">
        <v>8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>
        <v>0.2</v>
      </c>
      <c r="S19" s="75"/>
      <c r="T19" s="75"/>
      <c r="U19" s="75"/>
      <c r="V19" s="122"/>
      <c r="W19" s="71"/>
      <c r="X19" s="61"/>
      <c r="Y19" s="24"/>
      <c r="Z19" s="17"/>
      <c r="AA19" s="17"/>
      <c r="AB19" s="17"/>
      <c r="AC19" s="17"/>
      <c r="AD19" s="75"/>
      <c r="AE19" s="17"/>
      <c r="AF19" s="17"/>
      <c r="AG19" s="75"/>
      <c r="AH19" s="75"/>
      <c r="AI19" s="75"/>
      <c r="AJ19" s="75"/>
      <c r="AK19" s="75"/>
      <c r="AL19" s="75"/>
      <c r="AM19" s="75"/>
      <c r="AN19" s="17"/>
      <c r="AO19" s="18"/>
      <c r="AP19" s="14"/>
      <c r="AQ19" s="32" t="s">
        <v>183</v>
      </c>
      <c r="AR19" s="178">
        <v>2.75</v>
      </c>
      <c r="AS19" s="21"/>
      <c r="AT19" s="21"/>
      <c r="AU19" s="21"/>
      <c r="AV19" s="21"/>
      <c r="AW19" s="21"/>
      <c r="AX19" s="21">
        <v>2.75</v>
      </c>
      <c r="AY19" s="21"/>
      <c r="AZ19" s="22"/>
      <c r="BA19" s="8"/>
    </row>
    <row r="20" spans="1:53" ht="16.5" customHeight="1">
      <c r="A20" s="6"/>
      <c r="B20" s="257"/>
      <c r="C20" s="7"/>
      <c r="D20" s="138" t="s">
        <v>121</v>
      </c>
      <c r="E20" s="61">
        <v>0.2</v>
      </c>
      <c r="F20" s="24">
        <v>15</v>
      </c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>
        <v>0.2</v>
      </c>
      <c r="T20" s="75"/>
      <c r="U20" s="75"/>
      <c r="V20" s="122"/>
      <c r="W20" s="70"/>
      <c r="X20" s="61"/>
      <c r="Y20" s="24"/>
      <c r="Z20" s="17"/>
      <c r="AA20" s="17"/>
      <c r="AB20" s="17"/>
      <c r="AC20" s="17"/>
      <c r="AD20" s="75"/>
      <c r="AE20" s="17"/>
      <c r="AF20" s="17"/>
      <c r="AG20" s="75"/>
      <c r="AH20" s="75"/>
      <c r="AI20" s="75"/>
      <c r="AJ20" s="75"/>
      <c r="AK20" s="75"/>
      <c r="AL20" s="75"/>
      <c r="AM20" s="75"/>
      <c r="AN20" s="17"/>
      <c r="AO20" s="18"/>
      <c r="AP20" s="14"/>
      <c r="AQ20" s="32" t="s">
        <v>184</v>
      </c>
      <c r="AR20" s="178">
        <v>3</v>
      </c>
      <c r="AS20" s="21"/>
      <c r="AT20" s="21"/>
      <c r="AU20" s="21"/>
      <c r="AV20" s="21"/>
      <c r="AW20" s="21"/>
      <c r="AX20" s="21">
        <v>3</v>
      </c>
      <c r="AY20" s="21"/>
      <c r="AZ20" s="22"/>
      <c r="BA20" s="8"/>
    </row>
    <row r="21" spans="1:53" ht="16.5" customHeight="1">
      <c r="A21" s="6"/>
      <c r="B21" s="257"/>
      <c r="C21" s="7"/>
      <c r="D21" s="138" t="s">
        <v>122</v>
      </c>
      <c r="E21" s="61">
        <v>0.2</v>
      </c>
      <c r="F21" s="24">
        <v>5</v>
      </c>
      <c r="G21" s="75"/>
      <c r="H21" s="75"/>
      <c r="I21" s="76"/>
      <c r="J21" s="76"/>
      <c r="K21" s="76"/>
      <c r="L21" s="76"/>
      <c r="M21" s="76"/>
      <c r="N21" s="76"/>
      <c r="O21" s="75"/>
      <c r="P21" s="75"/>
      <c r="Q21" s="75"/>
      <c r="R21" s="75"/>
      <c r="S21" s="75"/>
      <c r="T21" s="75">
        <v>0.2</v>
      </c>
      <c r="U21" s="75"/>
      <c r="V21" s="122"/>
      <c r="W21" s="70" t="s">
        <v>199</v>
      </c>
      <c r="X21" s="74"/>
      <c r="Y21" s="24">
        <v>10</v>
      </c>
      <c r="Z21" s="17"/>
      <c r="AA21" s="17"/>
      <c r="AB21" s="30"/>
      <c r="AC21" s="30"/>
      <c r="AD21" s="76"/>
      <c r="AE21" s="30"/>
      <c r="AF21" s="30"/>
      <c r="AG21" s="76"/>
      <c r="AH21" s="75"/>
      <c r="AI21" s="75"/>
      <c r="AJ21" s="75"/>
      <c r="AK21" s="75"/>
      <c r="AL21" s="75"/>
      <c r="AM21" s="75"/>
      <c r="AN21" s="17"/>
      <c r="AO21" s="18"/>
      <c r="AP21" s="14"/>
      <c r="AQ21" s="32" t="s">
        <v>185</v>
      </c>
      <c r="AR21" s="178">
        <v>2.75</v>
      </c>
      <c r="AS21" s="21"/>
      <c r="AT21" s="21"/>
      <c r="AU21" s="21"/>
      <c r="AV21" s="21"/>
      <c r="AW21" s="21"/>
      <c r="AX21" s="21">
        <v>2.75</v>
      </c>
      <c r="AY21" s="21"/>
      <c r="AZ21" s="22"/>
      <c r="BA21" s="8"/>
    </row>
    <row r="22" spans="1:53" ht="16.5" customHeight="1">
      <c r="A22" s="6"/>
      <c r="B22" s="257"/>
      <c r="C22" s="7"/>
      <c r="D22" s="139"/>
      <c r="E22" s="63"/>
      <c r="F22" s="29"/>
      <c r="G22" s="75"/>
      <c r="H22" s="75"/>
      <c r="I22" s="76"/>
      <c r="J22" s="76"/>
      <c r="K22" s="76"/>
      <c r="L22" s="76"/>
      <c r="M22" s="76"/>
      <c r="N22" s="76"/>
      <c r="O22" s="75"/>
      <c r="P22" s="75"/>
      <c r="Q22" s="75"/>
      <c r="R22" s="75"/>
      <c r="S22" s="75"/>
      <c r="T22" s="75"/>
      <c r="U22" s="75"/>
      <c r="V22" s="122"/>
      <c r="W22" s="27"/>
      <c r="X22" s="74"/>
      <c r="Y22" s="24"/>
      <c r="Z22" s="17"/>
      <c r="AA22" s="17"/>
      <c r="AB22" s="30"/>
      <c r="AC22" s="30"/>
      <c r="AD22" s="75"/>
      <c r="AE22" s="30"/>
      <c r="AF22" s="30"/>
      <c r="AG22" s="76"/>
      <c r="AH22" s="75"/>
      <c r="AI22" s="75"/>
      <c r="AJ22" s="75"/>
      <c r="AK22" s="75"/>
      <c r="AL22" s="75"/>
      <c r="AM22" s="75"/>
      <c r="AN22" s="17"/>
      <c r="AO22" s="18"/>
      <c r="AP22" s="14"/>
      <c r="AQ22" s="32" t="s">
        <v>182</v>
      </c>
      <c r="AR22" s="178">
        <v>2.5</v>
      </c>
      <c r="AS22" s="21"/>
      <c r="AT22" s="21"/>
      <c r="AU22" s="21"/>
      <c r="AV22" s="21"/>
      <c r="AW22" s="21"/>
      <c r="AX22" s="21">
        <v>2.5</v>
      </c>
      <c r="AY22" s="21"/>
      <c r="AZ22" s="22"/>
      <c r="BA22" s="8"/>
    </row>
    <row r="23" spans="1:53" ht="16.5" customHeight="1">
      <c r="A23" s="6"/>
      <c r="B23" s="257"/>
      <c r="C23" s="7"/>
      <c r="D23" s="141"/>
      <c r="E23" s="63"/>
      <c r="F23" s="24"/>
      <c r="G23" s="75"/>
      <c r="H23" s="75"/>
      <c r="I23" s="76"/>
      <c r="J23" s="76"/>
      <c r="K23" s="76"/>
      <c r="L23" s="76"/>
      <c r="M23" s="76"/>
      <c r="N23" s="76"/>
      <c r="O23" s="75"/>
      <c r="P23" s="75"/>
      <c r="Q23" s="75"/>
      <c r="R23" s="75"/>
      <c r="S23" s="75"/>
      <c r="T23" s="75"/>
      <c r="U23" s="75"/>
      <c r="V23" s="122"/>
      <c r="W23" s="27"/>
      <c r="X23" s="74"/>
      <c r="Y23" s="24"/>
      <c r="Z23" s="17"/>
      <c r="AA23" s="17"/>
      <c r="AB23" s="30"/>
      <c r="AC23" s="17"/>
      <c r="AD23" s="17"/>
      <c r="AE23" s="17"/>
      <c r="AF23" s="17"/>
      <c r="AG23" s="17"/>
      <c r="AH23" s="17"/>
      <c r="AI23" s="17"/>
      <c r="AJ23" s="17"/>
      <c r="AK23" s="75"/>
      <c r="AL23" s="75"/>
      <c r="AM23" s="75"/>
      <c r="AN23" s="17"/>
      <c r="AO23" s="18"/>
      <c r="AP23" s="14"/>
      <c r="AQ23" s="32" t="s">
        <v>181</v>
      </c>
      <c r="AR23" s="178">
        <v>2.25</v>
      </c>
      <c r="AS23" s="21"/>
      <c r="AT23" s="21"/>
      <c r="AU23" s="21"/>
      <c r="AV23" s="21"/>
      <c r="AW23" s="21"/>
      <c r="AX23" s="21">
        <v>2.25</v>
      </c>
      <c r="AY23" s="21"/>
      <c r="AZ23" s="22"/>
      <c r="BA23" s="8"/>
    </row>
    <row r="24" spans="1:53" ht="16.5" customHeight="1">
      <c r="A24" s="6"/>
      <c r="B24" s="257"/>
      <c r="C24" s="7"/>
      <c r="D24" s="77" t="s">
        <v>228</v>
      </c>
      <c r="E24" s="61">
        <v>0.1</v>
      </c>
      <c r="F24" s="24">
        <v>2</v>
      </c>
      <c r="G24" s="75"/>
      <c r="H24" s="75"/>
      <c r="I24" s="76"/>
      <c r="J24" s="76"/>
      <c r="K24" s="76"/>
      <c r="L24" s="76"/>
      <c r="M24" s="76"/>
      <c r="N24" s="75">
        <v>0.1</v>
      </c>
      <c r="O24" s="75">
        <v>0.1</v>
      </c>
      <c r="P24" s="75"/>
      <c r="Q24" s="75"/>
      <c r="R24" s="75"/>
      <c r="S24" s="75"/>
      <c r="T24" s="75"/>
      <c r="U24" s="75"/>
      <c r="V24" s="122"/>
      <c r="W24" s="27"/>
      <c r="X24" s="74"/>
      <c r="Y24" s="24"/>
      <c r="Z24" s="17"/>
      <c r="AA24" s="17"/>
      <c r="AB24" s="30"/>
      <c r="AC24" s="17"/>
      <c r="AD24" s="17"/>
      <c r="AE24" s="17"/>
      <c r="AF24" s="17"/>
      <c r="AG24" s="17"/>
      <c r="AH24" s="17"/>
      <c r="AI24" s="17"/>
      <c r="AJ24" s="17"/>
      <c r="AK24" s="75"/>
      <c r="AL24" s="75"/>
      <c r="AM24" s="75"/>
      <c r="AN24" s="17"/>
      <c r="AO24" s="18"/>
      <c r="AP24" s="14"/>
      <c r="AQ24" s="32" t="s">
        <v>180</v>
      </c>
      <c r="AR24" s="178">
        <v>2</v>
      </c>
      <c r="AS24" s="21"/>
      <c r="AT24" s="21"/>
      <c r="AU24" s="21"/>
      <c r="AV24" s="21"/>
      <c r="AW24" s="21"/>
      <c r="AX24" s="21">
        <v>2</v>
      </c>
      <c r="AY24" s="21"/>
      <c r="AZ24" s="22"/>
      <c r="BA24" s="8"/>
    </row>
    <row r="25" spans="1:53" ht="16.5" customHeight="1">
      <c r="A25" s="6"/>
      <c r="B25" s="257"/>
      <c r="C25" s="7"/>
      <c r="D25" s="138" t="s">
        <v>125</v>
      </c>
      <c r="E25" s="61">
        <v>0.2</v>
      </c>
      <c r="F25" s="24">
        <v>4</v>
      </c>
      <c r="G25" s="76"/>
      <c r="H25" s="76"/>
      <c r="I25" s="75">
        <v>0.2</v>
      </c>
      <c r="J25" s="75"/>
      <c r="K25" s="75"/>
      <c r="L25" s="75"/>
      <c r="M25" s="75"/>
      <c r="N25" s="75"/>
      <c r="O25" s="75"/>
      <c r="P25" s="75">
        <v>0.2</v>
      </c>
      <c r="Q25" s="75"/>
      <c r="R25" s="75"/>
      <c r="S25" s="75"/>
      <c r="T25" s="75"/>
      <c r="U25" s="75"/>
      <c r="V25" s="122"/>
      <c r="W25" s="27"/>
      <c r="X25" s="74"/>
      <c r="Y25" s="24"/>
      <c r="Z25" s="17"/>
      <c r="AA25" s="17"/>
      <c r="AB25" s="30"/>
      <c r="AC25" s="17"/>
      <c r="AD25" s="75"/>
      <c r="AE25" s="75"/>
      <c r="AF25" s="75"/>
      <c r="AG25" s="75"/>
      <c r="AH25" s="75"/>
      <c r="AI25" s="75"/>
      <c r="AJ25" s="17"/>
      <c r="AK25" s="75"/>
      <c r="AL25" s="75"/>
      <c r="AM25" s="75"/>
      <c r="AN25" s="17"/>
      <c r="AO25" s="18"/>
      <c r="AP25" s="14"/>
      <c r="AQ25" s="32" t="s">
        <v>179</v>
      </c>
      <c r="AR25" s="178">
        <v>1.75</v>
      </c>
      <c r="AS25" s="21"/>
      <c r="AT25" s="21"/>
      <c r="AU25" s="21"/>
      <c r="AV25" s="21"/>
      <c r="AW25" s="21"/>
      <c r="AX25" s="21">
        <v>1.75</v>
      </c>
      <c r="AY25" s="21"/>
      <c r="AZ25" s="22"/>
      <c r="BA25" s="8"/>
    </row>
    <row r="26" spans="1:53" ht="16.5" customHeight="1">
      <c r="A26" s="6"/>
      <c r="B26" s="257"/>
      <c r="C26" s="7"/>
      <c r="D26" s="138" t="s">
        <v>126</v>
      </c>
      <c r="E26" s="61">
        <v>0.2</v>
      </c>
      <c r="F26" s="24">
        <v>5</v>
      </c>
      <c r="G26" s="76"/>
      <c r="H26" s="76"/>
      <c r="I26" s="75"/>
      <c r="J26" s="75">
        <v>0.2</v>
      </c>
      <c r="K26" s="75"/>
      <c r="L26" s="75"/>
      <c r="M26" s="75"/>
      <c r="N26" s="75"/>
      <c r="O26" s="75"/>
      <c r="P26" s="75">
        <v>0.1</v>
      </c>
      <c r="Q26" s="75">
        <v>0.1</v>
      </c>
      <c r="R26" s="75"/>
      <c r="S26" s="75"/>
      <c r="T26" s="75"/>
      <c r="U26" s="75"/>
      <c r="V26" s="122"/>
      <c r="W26" s="27"/>
      <c r="X26" s="32"/>
      <c r="Y26" s="29"/>
      <c r="Z26" s="30"/>
      <c r="AA26" s="30"/>
      <c r="AB26" s="30"/>
      <c r="AC26" s="30"/>
      <c r="AD26" s="30"/>
      <c r="AE26" s="30"/>
      <c r="AF26" s="30"/>
      <c r="AG26" s="31"/>
      <c r="AH26" s="17"/>
      <c r="AI26" s="17"/>
      <c r="AJ26" s="17"/>
      <c r="AK26" s="17"/>
      <c r="AL26" s="17"/>
      <c r="AM26" s="17"/>
      <c r="AN26" s="17"/>
      <c r="AO26" s="18"/>
      <c r="AP26" s="14"/>
      <c r="AQ26" s="32" t="s">
        <v>178</v>
      </c>
      <c r="AR26" s="178">
        <v>1.5</v>
      </c>
      <c r="AS26" s="21"/>
      <c r="AT26" s="21"/>
      <c r="AU26" s="21"/>
      <c r="AV26" s="21"/>
      <c r="AW26" s="21"/>
      <c r="AX26" s="21">
        <v>1.5</v>
      </c>
      <c r="AY26" s="21"/>
      <c r="AZ26" s="22"/>
      <c r="BA26" s="8"/>
    </row>
    <row r="27" spans="1:53" ht="16.5" customHeight="1">
      <c r="A27" s="6"/>
      <c r="B27" s="257"/>
      <c r="C27" s="7"/>
      <c r="D27" s="70" t="s">
        <v>127</v>
      </c>
      <c r="E27" s="61">
        <v>0.4</v>
      </c>
      <c r="F27" s="24">
        <v>7</v>
      </c>
      <c r="G27" s="75"/>
      <c r="H27" s="75"/>
      <c r="I27" s="75"/>
      <c r="J27" s="75"/>
      <c r="K27" s="75">
        <v>0.4</v>
      </c>
      <c r="L27" s="75"/>
      <c r="M27" s="75"/>
      <c r="N27" s="75"/>
      <c r="O27" s="75"/>
      <c r="P27" s="75">
        <v>0.4</v>
      </c>
      <c r="Q27" s="75"/>
      <c r="R27" s="75"/>
      <c r="S27" s="75"/>
      <c r="T27" s="75"/>
      <c r="U27" s="75"/>
      <c r="V27" s="122"/>
      <c r="W27" s="27"/>
      <c r="X27" s="32"/>
      <c r="Y27" s="29"/>
      <c r="Z27" s="30"/>
      <c r="AA27" s="30"/>
      <c r="AB27" s="30"/>
      <c r="AC27" s="30"/>
      <c r="AD27" s="30"/>
      <c r="AE27" s="30"/>
      <c r="AF27" s="30"/>
      <c r="AG27" s="31"/>
      <c r="AH27" s="17"/>
      <c r="AI27" s="17"/>
      <c r="AJ27" s="17"/>
      <c r="AK27" s="17"/>
      <c r="AL27" s="17"/>
      <c r="AM27" s="17"/>
      <c r="AN27" s="17"/>
      <c r="AO27" s="18"/>
      <c r="AP27" s="14"/>
      <c r="AQ27" s="32" t="s">
        <v>177</v>
      </c>
      <c r="AR27" s="178">
        <v>1.25</v>
      </c>
      <c r="AS27" s="21"/>
      <c r="AT27" s="21"/>
      <c r="AU27" s="21"/>
      <c r="AV27" s="21"/>
      <c r="AW27" s="21"/>
      <c r="AX27" s="21">
        <v>1.25</v>
      </c>
      <c r="AY27" s="21"/>
      <c r="AZ27" s="22"/>
      <c r="BA27" s="8"/>
    </row>
    <row r="28" spans="1:53" ht="16.5" customHeight="1">
      <c r="A28" s="6"/>
      <c r="B28" s="257"/>
      <c r="C28" s="7"/>
      <c r="D28" s="70" t="s">
        <v>128</v>
      </c>
      <c r="E28" s="61">
        <v>0.2</v>
      </c>
      <c r="F28" s="24">
        <v>4</v>
      </c>
      <c r="G28" s="17"/>
      <c r="H28" s="17"/>
      <c r="I28" s="75">
        <v>0.2</v>
      </c>
      <c r="J28" s="75"/>
      <c r="K28" s="75"/>
      <c r="L28" s="17"/>
      <c r="M28" s="17"/>
      <c r="N28" s="21"/>
      <c r="O28" s="17"/>
      <c r="P28" s="75">
        <v>0.2</v>
      </c>
      <c r="Q28" s="75"/>
      <c r="R28" s="75"/>
      <c r="S28" s="75"/>
      <c r="T28" s="75"/>
      <c r="U28" s="75"/>
      <c r="V28" s="122"/>
      <c r="W28" s="27"/>
      <c r="X28" s="63"/>
      <c r="Y28" s="24"/>
      <c r="Z28" s="17"/>
      <c r="AA28" s="17"/>
      <c r="AB28" s="30"/>
      <c r="AC28" s="30"/>
      <c r="AD28" s="30"/>
      <c r="AE28" s="30"/>
      <c r="AF28" s="30"/>
      <c r="AG28" s="31"/>
      <c r="AH28" s="17"/>
      <c r="AI28" s="17"/>
      <c r="AJ28" s="17"/>
      <c r="AK28" s="17"/>
      <c r="AL28" s="17"/>
      <c r="AM28" s="17"/>
      <c r="AN28" s="17"/>
      <c r="AO28" s="18"/>
      <c r="AP28" s="14"/>
      <c r="AQ28" s="32" t="s">
        <v>176</v>
      </c>
      <c r="AR28" s="178">
        <v>1</v>
      </c>
      <c r="AS28" s="21"/>
      <c r="AT28" s="21"/>
      <c r="AU28" s="21"/>
      <c r="AV28" s="21"/>
      <c r="AW28" s="21"/>
      <c r="AX28" s="21">
        <v>1</v>
      </c>
      <c r="AY28" s="21"/>
      <c r="AZ28" s="22"/>
      <c r="BA28" s="8"/>
    </row>
    <row r="29" spans="1:53" ht="16.5" customHeight="1">
      <c r="A29" s="6"/>
      <c r="B29" s="257"/>
      <c r="C29" s="7"/>
      <c r="D29" s="70" t="s">
        <v>129</v>
      </c>
      <c r="E29" s="61">
        <v>0.2</v>
      </c>
      <c r="F29" s="24">
        <v>4</v>
      </c>
      <c r="G29" s="17"/>
      <c r="H29" s="17"/>
      <c r="I29" s="75"/>
      <c r="J29" s="75">
        <v>0.2</v>
      </c>
      <c r="K29" s="75"/>
      <c r="L29" s="17"/>
      <c r="M29" s="17"/>
      <c r="N29" s="17"/>
      <c r="O29" s="17"/>
      <c r="P29" s="75">
        <v>0.1</v>
      </c>
      <c r="Q29" s="75">
        <v>0.1</v>
      </c>
      <c r="R29" s="17"/>
      <c r="S29" s="17"/>
      <c r="T29" s="17"/>
      <c r="U29" s="17"/>
      <c r="V29" s="18"/>
      <c r="W29" s="19"/>
      <c r="X29" s="32"/>
      <c r="Y29" s="24"/>
      <c r="Z29" s="17"/>
      <c r="AA29" s="17"/>
      <c r="AB29" s="17"/>
      <c r="AC29" s="17"/>
      <c r="AD29" s="17"/>
      <c r="AE29" s="17"/>
      <c r="AF29" s="17"/>
      <c r="AG29" s="21"/>
      <c r="AH29" s="17"/>
      <c r="AI29" s="17"/>
      <c r="AJ29" s="17"/>
      <c r="AK29" s="17"/>
      <c r="AL29" s="17"/>
      <c r="AM29" s="17"/>
      <c r="AN29" s="17"/>
      <c r="AO29" s="18"/>
      <c r="AP29" s="14"/>
      <c r="AQ29" s="32" t="s">
        <v>175</v>
      </c>
      <c r="AR29" s="178">
        <v>0.75</v>
      </c>
      <c r="AS29" s="21"/>
      <c r="AT29" s="21"/>
      <c r="AU29" s="21"/>
      <c r="AV29" s="21"/>
      <c r="AW29" s="21"/>
      <c r="AX29" s="21">
        <v>0.75</v>
      </c>
      <c r="AY29" s="21"/>
      <c r="AZ29" s="22"/>
      <c r="BA29" s="8"/>
    </row>
    <row r="30" spans="1:53" ht="16.5" customHeight="1">
      <c r="A30" s="6"/>
      <c r="B30" s="257"/>
      <c r="C30" s="7"/>
      <c r="D30" s="70" t="s">
        <v>130</v>
      </c>
      <c r="E30" s="61">
        <v>0.4</v>
      </c>
      <c r="F30" s="24">
        <v>6</v>
      </c>
      <c r="G30" s="17"/>
      <c r="H30" s="17"/>
      <c r="I30" s="75"/>
      <c r="J30" s="75"/>
      <c r="K30" s="75">
        <v>0.4</v>
      </c>
      <c r="L30" s="17"/>
      <c r="M30" s="17"/>
      <c r="N30" s="17"/>
      <c r="O30" s="17"/>
      <c r="P30" s="75">
        <v>0.2</v>
      </c>
      <c r="Q30" s="75">
        <v>0.2</v>
      </c>
      <c r="R30" s="17"/>
      <c r="S30" s="17"/>
      <c r="T30" s="17"/>
      <c r="U30" s="17"/>
      <c r="V30" s="18"/>
      <c r="W30" s="19"/>
      <c r="X30" s="32"/>
      <c r="Y30" s="16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8"/>
      <c r="AP30" s="14"/>
      <c r="AQ30" s="32" t="s">
        <v>174</v>
      </c>
      <c r="AR30" s="178">
        <v>0.5</v>
      </c>
      <c r="AS30" s="21"/>
      <c r="AT30" s="21"/>
      <c r="AU30" s="21"/>
      <c r="AV30" s="21"/>
      <c r="AW30" s="21"/>
      <c r="AX30" s="21">
        <v>0.5</v>
      </c>
      <c r="AY30" s="21"/>
      <c r="AZ30" s="22"/>
      <c r="BA30" s="8"/>
    </row>
    <row r="31" spans="1:53" ht="16.5" customHeight="1">
      <c r="A31" s="6"/>
      <c r="B31" s="257"/>
      <c r="C31" s="7"/>
      <c r="D31" s="70" t="s">
        <v>229</v>
      </c>
      <c r="E31" s="61">
        <v>0.7</v>
      </c>
      <c r="F31" s="24">
        <v>19</v>
      </c>
      <c r="G31" s="17"/>
      <c r="H31" s="17"/>
      <c r="I31" s="17"/>
      <c r="J31" s="17"/>
      <c r="K31" s="75">
        <v>0.35</v>
      </c>
      <c r="L31" s="75"/>
      <c r="M31" s="75">
        <v>0.35</v>
      </c>
      <c r="N31" s="75"/>
      <c r="O31" s="75"/>
      <c r="P31" s="75">
        <v>0.7</v>
      </c>
      <c r="Q31" s="17"/>
      <c r="R31" s="17"/>
      <c r="S31" s="17"/>
      <c r="T31" s="17"/>
      <c r="U31" s="17"/>
      <c r="V31" s="18"/>
      <c r="W31" s="19"/>
      <c r="X31" s="32"/>
      <c r="Y31" s="16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8"/>
      <c r="AP31" s="14"/>
      <c r="AQ31" s="63"/>
      <c r="AR31" s="24"/>
      <c r="AS31" s="21"/>
      <c r="AT31" s="21"/>
      <c r="AU31" s="21"/>
      <c r="AV31" s="21"/>
      <c r="AW31" s="21"/>
      <c r="AX31" s="21"/>
      <c r="AY31" s="21"/>
      <c r="AZ31" s="22"/>
      <c r="BA31" s="8"/>
    </row>
    <row r="32" spans="1:53" ht="16.5" customHeight="1">
      <c r="A32" s="6"/>
      <c r="B32" s="257"/>
      <c r="C32" s="7"/>
      <c r="D32" s="71"/>
      <c r="E32" s="61"/>
      <c r="F32" s="24"/>
      <c r="G32" s="17"/>
      <c r="H32" s="17"/>
      <c r="I32" s="17"/>
      <c r="J32" s="17"/>
      <c r="K32" s="75"/>
      <c r="L32" s="75"/>
      <c r="M32" s="75"/>
      <c r="N32" s="75"/>
      <c r="O32" s="75"/>
      <c r="P32" s="75"/>
      <c r="Q32" s="17"/>
      <c r="R32" s="17"/>
      <c r="S32" s="17"/>
      <c r="T32" s="17"/>
      <c r="U32" s="17"/>
      <c r="V32" s="18"/>
      <c r="W32" s="19"/>
      <c r="X32" s="32"/>
      <c r="Y32" s="16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8"/>
      <c r="AP32" s="14"/>
      <c r="AQ32" s="63"/>
      <c r="AR32" s="16"/>
      <c r="AS32" s="21"/>
      <c r="AT32" s="21"/>
      <c r="AU32" s="21"/>
      <c r="AV32" s="21"/>
      <c r="AW32" s="21"/>
      <c r="AX32" s="21"/>
      <c r="AY32" s="21"/>
      <c r="AZ32" s="22"/>
      <c r="BA32" s="8"/>
    </row>
    <row r="33" spans="1:53" ht="16.5" customHeight="1">
      <c r="A33" s="6"/>
      <c r="B33" s="257"/>
      <c r="C33" s="7"/>
      <c r="D33" s="70" t="s">
        <v>35</v>
      </c>
      <c r="E33" s="61"/>
      <c r="F33" s="24">
        <v>10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8"/>
      <c r="W33" s="19"/>
      <c r="X33" s="32"/>
      <c r="Y33" s="16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8"/>
      <c r="AP33" s="14"/>
      <c r="AQ33" s="63"/>
      <c r="AR33" s="24"/>
      <c r="AS33" s="21"/>
      <c r="AT33" s="21"/>
      <c r="AU33" s="21"/>
      <c r="AV33" s="21"/>
      <c r="AW33" s="21"/>
      <c r="AX33" s="21"/>
      <c r="AY33" s="21"/>
      <c r="AZ33" s="22"/>
      <c r="BA33" s="8"/>
    </row>
    <row r="34" spans="1:53" ht="16.5" customHeight="1">
      <c r="A34" s="6"/>
      <c r="B34" s="257"/>
      <c r="C34" s="7"/>
      <c r="D34" s="71"/>
      <c r="E34" s="65"/>
      <c r="F34" s="64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8"/>
      <c r="W34" s="36"/>
      <c r="X34" s="37"/>
      <c r="Y34" s="35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8"/>
      <c r="AP34" s="66"/>
      <c r="AQ34" s="177"/>
      <c r="AR34" s="35"/>
      <c r="AS34" s="21"/>
      <c r="AT34" s="21"/>
      <c r="AU34" s="21"/>
      <c r="AV34" s="21"/>
      <c r="AW34" s="21"/>
      <c r="AX34" s="21"/>
      <c r="AY34" s="21"/>
      <c r="AZ34" s="22"/>
      <c r="BA34" s="8"/>
    </row>
    <row r="35" spans="1:53" ht="16.5" customHeight="1" thickBot="1">
      <c r="A35" s="6"/>
      <c r="B35" s="257"/>
      <c r="C35" s="7"/>
      <c r="D35" s="38" t="s">
        <v>29</v>
      </c>
      <c r="E35" s="39">
        <f>SUM(E5:E34)</f>
        <v>4.7000000000000011</v>
      </c>
      <c r="F35" s="40">
        <f>SUM(F6:F34)</f>
        <v>145</v>
      </c>
      <c r="G35" s="41">
        <f t="shared" ref="G35:N35" si="0">SUM(G7:G34)</f>
        <v>0</v>
      </c>
      <c r="H35" s="41">
        <f t="shared" si="0"/>
        <v>0</v>
      </c>
      <c r="I35" s="41">
        <f t="shared" si="0"/>
        <v>0.60000000000000009</v>
      </c>
      <c r="J35" s="41">
        <f t="shared" si="0"/>
        <v>0.5</v>
      </c>
      <c r="K35" s="41">
        <f t="shared" si="0"/>
        <v>1.5500000000000003</v>
      </c>
      <c r="L35" s="41">
        <f t="shared" si="0"/>
        <v>0</v>
      </c>
      <c r="M35" s="41">
        <f t="shared" si="0"/>
        <v>0.35</v>
      </c>
      <c r="N35" s="41">
        <f t="shared" si="0"/>
        <v>0.1</v>
      </c>
      <c r="O35" s="41">
        <f>SUM(O7:O34)</f>
        <v>0.1</v>
      </c>
      <c r="P35" s="41">
        <f t="shared" ref="P35:V35" si="1">SUM(P7:P34)</f>
        <v>3.2</v>
      </c>
      <c r="Q35" s="41">
        <f t="shared" si="1"/>
        <v>0.8</v>
      </c>
      <c r="R35" s="41">
        <f t="shared" si="1"/>
        <v>0.2</v>
      </c>
      <c r="S35" s="41">
        <f t="shared" si="1"/>
        <v>0.2</v>
      </c>
      <c r="T35" s="41">
        <f t="shared" si="1"/>
        <v>0.2</v>
      </c>
      <c r="U35" s="41">
        <f t="shared" si="1"/>
        <v>0</v>
      </c>
      <c r="V35" s="42">
        <f t="shared" si="1"/>
        <v>0</v>
      </c>
      <c r="W35" s="38" t="s">
        <v>29</v>
      </c>
      <c r="X35" s="45">
        <f>SUM(X5:X34)</f>
        <v>7</v>
      </c>
      <c r="Y35" s="40">
        <f>SUM(Y6:Y34)</f>
        <v>145</v>
      </c>
      <c r="Z35" s="41">
        <f t="shared" ref="Z35:AG35" si="2">SUM(Z7:Z34)</f>
        <v>0</v>
      </c>
      <c r="AA35" s="41">
        <f t="shared" si="2"/>
        <v>0</v>
      </c>
      <c r="AB35" s="41">
        <f t="shared" si="2"/>
        <v>0</v>
      </c>
      <c r="AC35" s="41">
        <f t="shared" si="2"/>
        <v>0</v>
      </c>
      <c r="AD35" s="41">
        <f t="shared" si="2"/>
        <v>7</v>
      </c>
      <c r="AE35" s="41">
        <f t="shared" si="2"/>
        <v>0</v>
      </c>
      <c r="AF35" s="41">
        <f t="shared" si="2"/>
        <v>0</v>
      </c>
      <c r="AG35" s="41">
        <f t="shared" si="2"/>
        <v>0</v>
      </c>
      <c r="AH35" s="41">
        <f>SUM(AH7:AH34)</f>
        <v>0.1</v>
      </c>
      <c r="AI35" s="41">
        <f t="shared" ref="AI35:AO35" si="3">SUM(AI7:AI34)</f>
        <v>0.2</v>
      </c>
      <c r="AJ35" s="41">
        <f t="shared" si="3"/>
        <v>6.65</v>
      </c>
      <c r="AK35" s="41">
        <f t="shared" si="3"/>
        <v>0</v>
      </c>
      <c r="AL35" s="41">
        <f t="shared" si="3"/>
        <v>0</v>
      </c>
      <c r="AM35" s="41">
        <f t="shared" si="3"/>
        <v>0</v>
      </c>
      <c r="AN35" s="41">
        <f t="shared" si="3"/>
        <v>0</v>
      </c>
      <c r="AO35" s="42">
        <f t="shared" si="3"/>
        <v>0</v>
      </c>
      <c r="AP35" s="255" t="s">
        <v>30</v>
      </c>
      <c r="AQ35" s="256"/>
      <c r="AR35" s="40">
        <f>SUM(AR6:AR34)</f>
        <v>35.5</v>
      </c>
      <c r="AS35" s="43">
        <f>SUM(AS7:AS34)</f>
        <v>0</v>
      </c>
      <c r="AT35" s="43">
        <f>SUM(AT6:AT34)</f>
        <v>0</v>
      </c>
      <c r="AU35" s="43">
        <f>SUM(AU6:AU34)</f>
        <v>0</v>
      </c>
      <c r="AV35" s="43">
        <f>SUM(AV6:AV34)</f>
        <v>0</v>
      </c>
      <c r="AW35" s="43">
        <f>SUM(AW7:AW34)</f>
        <v>0</v>
      </c>
      <c r="AX35" s="43">
        <f>SUM(AX7:AX34)</f>
        <v>35.5</v>
      </c>
      <c r="AY35" s="43">
        <f>SUM(AY7:AY34)</f>
        <v>0</v>
      </c>
      <c r="AZ35" s="44">
        <f>SUM(AZ7:AZ34)</f>
        <v>0</v>
      </c>
      <c r="BA35" s="8"/>
    </row>
    <row r="36" spans="1:53" ht="16.5" customHeight="1">
      <c r="A36" s="46"/>
      <c r="B36" s="47"/>
      <c r="C36" s="47"/>
      <c r="D36" s="48"/>
      <c r="E36" s="49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51"/>
      <c r="Q36" s="51"/>
      <c r="R36" s="51"/>
      <c r="S36" s="51"/>
      <c r="T36" s="51"/>
      <c r="U36" s="51"/>
      <c r="V36" s="50"/>
      <c r="W36" s="48"/>
      <c r="X36" s="49"/>
      <c r="Y36" s="50"/>
      <c r="Z36" s="50"/>
      <c r="AA36" s="50"/>
      <c r="AB36" s="50"/>
      <c r="AC36" s="50"/>
      <c r="AD36" s="50"/>
      <c r="AE36" s="50"/>
      <c r="AF36" s="50"/>
      <c r="AG36" s="50"/>
      <c r="AH36" s="51"/>
      <c r="AI36" s="51"/>
      <c r="AJ36" s="51"/>
      <c r="AK36" s="51"/>
      <c r="AL36" s="51"/>
      <c r="AM36" s="51"/>
      <c r="AN36" s="51"/>
      <c r="AO36" s="50"/>
      <c r="AP36" s="49"/>
      <c r="AQ36" s="52"/>
      <c r="AR36" s="50"/>
      <c r="AS36" s="51"/>
      <c r="AT36" s="51"/>
      <c r="AU36" s="51"/>
      <c r="AV36" s="51"/>
      <c r="AW36" s="51"/>
      <c r="AX36" s="51"/>
      <c r="AY36" s="51"/>
      <c r="AZ36" s="50"/>
      <c r="BA36" s="53"/>
    </row>
    <row r="37" spans="1:53" ht="16.5" customHeight="1">
      <c r="D37" s="54"/>
      <c r="E37" s="28"/>
      <c r="F37" s="55"/>
      <c r="G37" s="55"/>
      <c r="H37" s="55"/>
      <c r="I37" s="55"/>
      <c r="J37" s="55"/>
      <c r="K37" s="55"/>
      <c r="L37" s="55"/>
      <c r="M37" s="55"/>
      <c r="N37" s="55"/>
      <c r="O37" s="56"/>
      <c r="P37" s="56"/>
      <c r="Q37" s="56"/>
      <c r="R37" s="56"/>
      <c r="S37" s="56"/>
      <c r="T37" s="56"/>
      <c r="U37" s="56"/>
      <c r="V37" s="55"/>
      <c r="W37" s="54"/>
      <c r="X37" s="28"/>
      <c r="Y37" s="55"/>
      <c r="Z37" s="55"/>
      <c r="AA37" s="55"/>
      <c r="AB37" s="55"/>
      <c r="AC37" s="55"/>
      <c r="AD37" s="55"/>
      <c r="AE37" s="55"/>
      <c r="AF37" s="55"/>
      <c r="AG37" s="55"/>
      <c r="AH37" s="56"/>
      <c r="AI37" s="56"/>
      <c r="AJ37" s="56"/>
      <c r="AK37" s="56"/>
      <c r="AL37" s="56"/>
      <c r="AM37" s="56"/>
      <c r="AN37" s="56"/>
      <c r="AO37" s="55"/>
      <c r="AP37" s="28"/>
      <c r="AR37" s="55"/>
      <c r="AS37" s="56"/>
      <c r="AT37" s="56"/>
      <c r="AU37" s="56"/>
      <c r="AV37" s="56"/>
      <c r="AW37" s="56"/>
      <c r="AX37" s="56"/>
      <c r="AY37" s="56"/>
      <c r="AZ37" s="55"/>
      <c r="BA37" s="55"/>
    </row>
    <row r="38" spans="1:53" ht="16.5" customHeight="1" thickBot="1">
      <c r="A38" s="2"/>
      <c r="B38" s="3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3"/>
      <c r="X38" s="3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3"/>
      <c r="AQ38" s="3"/>
      <c r="AR38" s="4"/>
      <c r="AS38" s="4"/>
      <c r="AT38" s="4"/>
      <c r="AU38" s="4"/>
      <c r="AV38" s="4"/>
      <c r="AW38" s="4"/>
      <c r="AX38" s="4"/>
      <c r="AY38" s="4"/>
      <c r="AZ38" s="4"/>
      <c r="BA38" s="5"/>
    </row>
    <row r="39" spans="1:53" s="34" customFormat="1" ht="16.5" customHeight="1">
      <c r="A39" s="6"/>
      <c r="B39" s="257" t="s">
        <v>45</v>
      </c>
      <c r="C39" s="7"/>
      <c r="D39" s="258" t="s">
        <v>44</v>
      </c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60"/>
      <c r="W39" s="258" t="s">
        <v>44</v>
      </c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60"/>
      <c r="AP39" s="258" t="s">
        <v>44</v>
      </c>
      <c r="AQ39" s="259"/>
      <c r="AR39" s="259"/>
      <c r="AS39" s="259"/>
      <c r="AT39" s="259"/>
      <c r="AU39" s="259"/>
      <c r="AV39" s="259"/>
      <c r="AW39" s="259"/>
      <c r="AX39" s="259"/>
      <c r="AY39" s="259"/>
      <c r="AZ39" s="260"/>
      <c r="BA39" s="8"/>
    </row>
    <row r="40" spans="1:53" s="34" customFormat="1" ht="16.5" customHeight="1">
      <c r="A40" s="6"/>
      <c r="B40" s="257"/>
      <c r="C40" s="7"/>
      <c r="D40" s="261" t="s">
        <v>42</v>
      </c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3"/>
      <c r="W40" s="264" t="s">
        <v>41</v>
      </c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2"/>
      <c r="AI40" s="262"/>
      <c r="AJ40" s="262"/>
      <c r="AK40" s="262"/>
      <c r="AL40" s="262"/>
      <c r="AM40" s="262"/>
      <c r="AN40" s="262"/>
      <c r="AO40" s="263"/>
      <c r="AP40" s="281" t="s">
        <v>244</v>
      </c>
      <c r="AQ40" s="282"/>
      <c r="AR40" s="282"/>
      <c r="AS40" s="282"/>
      <c r="AT40" s="282"/>
      <c r="AU40" s="282"/>
      <c r="AV40" s="282"/>
      <c r="AW40" s="282"/>
      <c r="AX40" s="282"/>
      <c r="AY40" s="282"/>
      <c r="AZ40" s="283"/>
      <c r="BA40" s="8"/>
    </row>
    <row r="41" spans="1:53" s="34" customFormat="1" ht="16.5" customHeight="1">
      <c r="A41" s="6"/>
      <c r="B41" s="257"/>
      <c r="C41" s="7"/>
      <c r="D41" s="266" t="s">
        <v>0</v>
      </c>
      <c r="E41" s="267"/>
      <c r="F41" s="9" t="s">
        <v>1</v>
      </c>
      <c r="G41" s="268" t="s">
        <v>2</v>
      </c>
      <c r="H41" s="269"/>
      <c r="I41" s="269"/>
      <c r="J41" s="269"/>
      <c r="K41" s="269"/>
      <c r="L41" s="269"/>
      <c r="M41" s="269"/>
      <c r="N41" s="270"/>
      <c r="O41" s="271" t="s">
        <v>3</v>
      </c>
      <c r="P41" s="272"/>
      <c r="Q41" s="272"/>
      <c r="R41" s="272"/>
      <c r="S41" s="272"/>
      <c r="T41" s="272"/>
      <c r="U41" s="272"/>
      <c r="V41" s="273"/>
      <c r="W41" s="266" t="s">
        <v>0</v>
      </c>
      <c r="X41" s="267"/>
      <c r="Y41" s="9" t="s">
        <v>1</v>
      </c>
      <c r="Z41" s="268" t="s">
        <v>2</v>
      </c>
      <c r="AA41" s="269"/>
      <c r="AB41" s="269"/>
      <c r="AC41" s="269"/>
      <c r="AD41" s="269"/>
      <c r="AE41" s="269"/>
      <c r="AF41" s="269"/>
      <c r="AG41" s="270"/>
      <c r="AH41" s="271" t="s">
        <v>3</v>
      </c>
      <c r="AI41" s="272"/>
      <c r="AJ41" s="272"/>
      <c r="AK41" s="272"/>
      <c r="AL41" s="272"/>
      <c r="AM41" s="272"/>
      <c r="AN41" s="272"/>
      <c r="AO41" s="273"/>
      <c r="AP41" s="289" t="s">
        <v>2</v>
      </c>
      <c r="AQ41" s="290"/>
      <c r="AR41" s="9" t="s">
        <v>1</v>
      </c>
      <c r="AS41" s="271" t="s">
        <v>3</v>
      </c>
      <c r="AT41" s="272"/>
      <c r="AU41" s="272"/>
      <c r="AV41" s="272"/>
      <c r="AW41" s="272"/>
      <c r="AX41" s="272"/>
      <c r="AY41" s="272"/>
      <c r="AZ41" s="273"/>
      <c r="BA41" s="8"/>
    </row>
    <row r="42" spans="1:53" s="34" customFormat="1" ht="16.5" customHeight="1">
      <c r="A42" s="6"/>
      <c r="B42" s="257"/>
      <c r="C42" s="7"/>
      <c r="D42" s="67" t="s">
        <v>33</v>
      </c>
      <c r="E42" s="61"/>
      <c r="F42" s="10"/>
      <c r="G42" s="11" t="s">
        <v>4</v>
      </c>
      <c r="H42" s="11" t="s">
        <v>5</v>
      </c>
      <c r="I42" s="11" t="s">
        <v>6</v>
      </c>
      <c r="J42" s="11" t="s">
        <v>7</v>
      </c>
      <c r="K42" s="11" t="s">
        <v>8</v>
      </c>
      <c r="L42" s="11" t="s">
        <v>9</v>
      </c>
      <c r="M42" s="11" t="s">
        <v>10</v>
      </c>
      <c r="N42" s="11" t="s">
        <v>11</v>
      </c>
      <c r="O42" s="12" t="s">
        <v>12</v>
      </c>
      <c r="P42" s="12" t="s">
        <v>13</v>
      </c>
      <c r="Q42" s="12" t="s">
        <v>14</v>
      </c>
      <c r="R42" s="12" t="s">
        <v>15</v>
      </c>
      <c r="S42" s="12" t="s">
        <v>16</v>
      </c>
      <c r="T42" s="12" t="s">
        <v>17</v>
      </c>
      <c r="U42" s="12" t="s">
        <v>18</v>
      </c>
      <c r="V42" s="13" t="s">
        <v>19</v>
      </c>
      <c r="W42" s="110" t="s">
        <v>33</v>
      </c>
      <c r="X42" s="32"/>
      <c r="Y42" s="10"/>
      <c r="Z42" s="11" t="s">
        <v>4</v>
      </c>
      <c r="AA42" s="11" t="s">
        <v>5</v>
      </c>
      <c r="AB42" s="11" t="s">
        <v>6</v>
      </c>
      <c r="AC42" s="11" t="s">
        <v>7</v>
      </c>
      <c r="AD42" s="11" t="s">
        <v>8</v>
      </c>
      <c r="AE42" s="11" t="s">
        <v>9</v>
      </c>
      <c r="AF42" s="11" t="s">
        <v>10</v>
      </c>
      <c r="AG42" s="11" t="s">
        <v>11</v>
      </c>
      <c r="AH42" s="12" t="s">
        <v>12</v>
      </c>
      <c r="AI42" s="12" t="s">
        <v>13</v>
      </c>
      <c r="AJ42" s="12" t="s">
        <v>14</v>
      </c>
      <c r="AK42" s="12" t="s">
        <v>15</v>
      </c>
      <c r="AL42" s="12" t="s">
        <v>16</v>
      </c>
      <c r="AM42" s="12" t="s">
        <v>17</v>
      </c>
      <c r="AN42" s="12" t="s">
        <v>18</v>
      </c>
      <c r="AO42" s="13" t="s">
        <v>19</v>
      </c>
      <c r="AP42" s="14"/>
      <c r="AQ42" s="15"/>
      <c r="AR42" s="10"/>
      <c r="AS42" s="12" t="s">
        <v>20</v>
      </c>
      <c r="AT42" s="12" t="s">
        <v>21</v>
      </c>
      <c r="AU42" s="12" t="s">
        <v>22</v>
      </c>
      <c r="AV42" s="12" t="s">
        <v>23</v>
      </c>
      <c r="AW42" s="12" t="s">
        <v>24</v>
      </c>
      <c r="AX42" s="12" t="s">
        <v>25</v>
      </c>
      <c r="AY42" s="12" t="s">
        <v>26</v>
      </c>
      <c r="AZ42" s="13" t="s">
        <v>27</v>
      </c>
      <c r="BA42" s="8"/>
    </row>
    <row r="43" spans="1:53" s="34" customFormat="1" ht="16.5" customHeight="1">
      <c r="A43" s="6"/>
      <c r="B43" s="257"/>
      <c r="C43" s="7"/>
      <c r="D43" s="68" t="s">
        <v>131</v>
      </c>
      <c r="E43" s="61"/>
      <c r="F43" s="24">
        <v>15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8"/>
      <c r="W43" s="111" t="s">
        <v>239</v>
      </c>
      <c r="X43" s="23"/>
      <c r="Y43" s="24">
        <v>15</v>
      </c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8"/>
      <c r="AP43" s="14"/>
      <c r="AQ43" s="20"/>
      <c r="AR43" s="24"/>
      <c r="AS43" s="21"/>
      <c r="AT43" s="21"/>
      <c r="AU43" s="21"/>
      <c r="AV43" s="21"/>
      <c r="AW43" s="21"/>
      <c r="AX43" s="21"/>
      <c r="AY43" s="21"/>
      <c r="AZ43" s="22"/>
      <c r="BA43" s="8"/>
    </row>
    <row r="44" spans="1:53" s="34" customFormat="1" ht="16.5" customHeight="1">
      <c r="A44" s="6"/>
      <c r="B44" s="257"/>
      <c r="C44" s="7"/>
      <c r="D44" s="66"/>
      <c r="E44" s="61"/>
      <c r="F44" s="24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8"/>
      <c r="W44" s="112"/>
      <c r="X44" s="23"/>
      <c r="Y44" s="24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8"/>
      <c r="AP44" s="14"/>
      <c r="AQ44" s="180"/>
      <c r="AR44" s="24"/>
      <c r="AS44" s="21"/>
      <c r="AT44" s="21"/>
      <c r="AU44" s="21"/>
      <c r="AV44" s="21"/>
      <c r="AW44" s="21"/>
      <c r="AX44" s="21"/>
      <c r="AY44" s="21"/>
      <c r="AZ44" s="22"/>
      <c r="BA44" s="8"/>
    </row>
    <row r="45" spans="1:53" s="34" customFormat="1" ht="16.5" customHeight="1">
      <c r="A45" s="6"/>
      <c r="B45" s="257"/>
      <c r="C45" s="7"/>
      <c r="D45" s="67"/>
      <c r="E45" s="61"/>
      <c r="F45" s="24"/>
      <c r="G45" s="17"/>
      <c r="H45" s="17"/>
      <c r="I45" s="17"/>
      <c r="J45" s="17"/>
      <c r="K45" s="17"/>
      <c r="L45" s="17"/>
      <c r="M45" s="17"/>
      <c r="N45" s="21"/>
      <c r="O45" s="17"/>
      <c r="P45" s="17"/>
      <c r="Q45" s="17"/>
      <c r="R45" s="17"/>
      <c r="S45" s="17"/>
      <c r="T45" s="17"/>
      <c r="U45" s="17"/>
      <c r="V45" s="18"/>
      <c r="W45" s="79" t="s">
        <v>54</v>
      </c>
      <c r="X45" s="23"/>
      <c r="Y45" s="24"/>
      <c r="Z45" s="17"/>
      <c r="AA45" s="17"/>
      <c r="AB45" s="17"/>
      <c r="AC45" s="17"/>
      <c r="AD45" s="17"/>
      <c r="AE45" s="17"/>
      <c r="AF45" s="17"/>
      <c r="AG45" s="21"/>
      <c r="AH45" s="17"/>
      <c r="AI45" s="17"/>
      <c r="AJ45" s="17"/>
      <c r="AK45" s="17"/>
      <c r="AL45" s="17"/>
      <c r="AM45" s="17"/>
      <c r="AN45" s="17"/>
      <c r="AO45" s="18"/>
      <c r="AP45" s="14"/>
      <c r="AQ45" s="33"/>
      <c r="AR45" s="24"/>
      <c r="AS45" s="21"/>
      <c r="AT45" s="21"/>
      <c r="AU45" s="21"/>
      <c r="AV45" s="21"/>
      <c r="AW45" s="21"/>
      <c r="AX45" s="21"/>
      <c r="AY45" s="21"/>
      <c r="AZ45" s="22"/>
      <c r="BA45" s="8"/>
    </row>
    <row r="46" spans="1:53" s="34" customFormat="1" ht="16.5" customHeight="1">
      <c r="A46" s="6"/>
      <c r="B46" s="257"/>
      <c r="C46" s="7"/>
      <c r="D46" s="67" t="s">
        <v>28</v>
      </c>
      <c r="E46" s="61"/>
      <c r="F46" s="24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17"/>
      <c r="U46" s="17"/>
      <c r="V46" s="18"/>
      <c r="W46" s="108" t="s">
        <v>61</v>
      </c>
      <c r="X46" s="23"/>
      <c r="Y46" s="24"/>
      <c r="Z46" s="17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17"/>
      <c r="AM46" s="17"/>
      <c r="AN46" s="17"/>
      <c r="AO46" s="18"/>
      <c r="AP46" s="14"/>
      <c r="AQ46" s="34" t="s">
        <v>186</v>
      </c>
      <c r="AR46" s="24"/>
      <c r="AS46" s="21"/>
      <c r="AT46" s="21"/>
      <c r="AU46" s="21">
        <v>30</v>
      </c>
      <c r="AV46" s="21"/>
      <c r="AW46" s="21"/>
      <c r="AX46" s="21"/>
      <c r="AY46" s="21"/>
      <c r="AZ46" s="22"/>
      <c r="BA46" s="8"/>
    </row>
    <row r="47" spans="1:53" s="34" customFormat="1" ht="16.5" customHeight="1">
      <c r="A47" s="6"/>
      <c r="B47" s="257"/>
      <c r="C47" s="7"/>
      <c r="D47" s="108" t="s">
        <v>99</v>
      </c>
      <c r="E47" s="61">
        <v>2</v>
      </c>
      <c r="F47" s="24">
        <v>41</v>
      </c>
      <c r="G47" s="75"/>
      <c r="H47" s="75"/>
      <c r="I47" s="75"/>
      <c r="J47" s="75"/>
      <c r="K47" s="75">
        <v>2</v>
      </c>
      <c r="L47" s="75"/>
      <c r="M47" s="75"/>
      <c r="N47" s="75"/>
      <c r="O47" s="75"/>
      <c r="P47" s="75">
        <v>1.6</v>
      </c>
      <c r="Q47" s="75">
        <v>0.4</v>
      </c>
      <c r="R47" s="75"/>
      <c r="S47" s="75"/>
      <c r="T47" s="17"/>
      <c r="U47" s="17"/>
      <c r="V47" s="18"/>
      <c r="W47" s="108" t="s">
        <v>55</v>
      </c>
      <c r="X47" s="23">
        <v>0.1</v>
      </c>
      <c r="Y47" s="24">
        <v>2</v>
      </c>
      <c r="Z47" s="17"/>
      <c r="AA47" s="75"/>
      <c r="AB47" s="75"/>
      <c r="AC47" s="75"/>
      <c r="AD47" s="75">
        <v>0.1</v>
      </c>
      <c r="AE47" s="75"/>
      <c r="AF47" s="75"/>
      <c r="AG47" s="75"/>
      <c r="AH47" s="75"/>
      <c r="AI47" s="75">
        <v>0.1</v>
      </c>
      <c r="AJ47" s="75"/>
      <c r="AK47" s="75"/>
      <c r="AL47" s="17"/>
      <c r="AM47" s="17"/>
      <c r="AN47" s="17"/>
      <c r="AO47" s="18"/>
      <c r="AP47" s="14"/>
      <c r="AQ47" s="34" t="s">
        <v>187</v>
      </c>
      <c r="AR47" s="24"/>
      <c r="AS47" s="21"/>
      <c r="AT47" s="21"/>
      <c r="AU47" s="21"/>
      <c r="AV47" s="21"/>
      <c r="AW47" s="21"/>
      <c r="AX47" s="21"/>
      <c r="AY47" s="21"/>
      <c r="AZ47" s="22"/>
      <c r="BA47" s="8"/>
    </row>
    <row r="48" spans="1:53" s="34" customFormat="1" ht="16.5" customHeight="1">
      <c r="A48" s="6"/>
      <c r="B48" s="257"/>
      <c r="C48" s="7"/>
      <c r="D48" s="82"/>
      <c r="E48" s="61"/>
      <c r="F48" s="24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17"/>
      <c r="U48" s="17"/>
      <c r="V48" s="18"/>
      <c r="W48" s="108" t="s">
        <v>56</v>
      </c>
      <c r="X48" s="23">
        <v>0.2</v>
      </c>
      <c r="Y48" s="24">
        <v>3</v>
      </c>
      <c r="Z48" s="17"/>
      <c r="AA48" s="75"/>
      <c r="AB48" s="75"/>
      <c r="AC48" s="75"/>
      <c r="AD48" s="75"/>
      <c r="AE48" s="75"/>
      <c r="AF48" s="75">
        <v>0.2</v>
      </c>
      <c r="AG48" s="75"/>
      <c r="AH48" s="75"/>
      <c r="AI48" s="75">
        <v>0.2</v>
      </c>
      <c r="AJ48" s="75"/>
      <c r="AK48" s="75"/>
      <c r="AL48" s="17"/>
      <c r="AM48" s="17"/>
      <c r="AN48" s="17"/>
      <c r="AO48" s="18"/>
      <c r="AP48" s="14"/>
      <c r="AQ48" s="34" t="s">
        <v>243</v>
      </c>
      <c r="AR48" s="24"/>
      <c r="AS48" s="21"/>
      <c r="AT48" s="21"/>
      <c r="AU48" s="21"/>
      <c r="AV48" s="21"/>
      <c r="AW48" s="21"/>
      <c r="AX48" s="21"/>
      <c r="AY48" s="21"/>
      <c r="AZ48" s="22"/>
      <c r="BA48" s="8"/>
    </row>
    <row r="49" spans="1:53" s="34" customFormat="1" ht="16.5" customHeight="1">
      <c r="A49" s="6"/>
      <c r="B49" s="257"/>
      <c r="C49" s="7"/>
      <c r="D49" s="108"/>
      <c r="E49" s="61"/>
      <c r="F49" s="24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17"/>
      <c r="U49" s="17"/>
      <c r="V49" s="18"/>
      <c r="W49" s="108" t="s">
        <v>57</v>
      </c>
      <c r="X49" s="23">
        <v>0.2</v>
      </c>
      <c r="Y49" s="24">
        <v>3</v>
      </c>
      <c r="Z49" s="17"/>
      <c r="AA49" s="75"/>
      <c r="AB49" s="75"/>
      <c r="AC49" s="75"/>
      <c r="AD49" s="75">
        <v>0.2</v>
      </c>
      <c r="AE49" s="75"/>
      <c r="AF49" s="75"/>
      <c r="AG49" s="75"/>
      <c r="AH49" s="75"/>
      <c r="AI49" s="75">
        <v>0.2</v>
      </c>
      <c r="AJ49" s="75"/>
      <c r="AK49" s="75"/>
      <c r="AL49" s="17"/>
      <c r="AM49" s="17"/>
      <c r="AN49" s="17"/>
      <c r="AO49" s="18"/>
      <c r="AP49" s="14"/>
      <c r="AQ49" s="33"/>
      <c r="AR49" s="24"/>
      <c r="AS49" s="21"/>
      <c r="AT49" s="21"/>
      <c r="AU49" s="21"/>
      <c r="AV49" s="21"/>
      <c r="AW49" s="21"/>
      <c r="AX49" s="21"/>
      <c r="AY49" s="21"/>
      <c r="AZ49" s="22"/>
      <c r="BA49" s="8"/>
    </row>
    <row r="50" spans="1:53" s="34" customFormat="1" ht="16.5" customHeight="1">
      <c r="A50" s="6"/>
      <c r="B50" s="257"/>
      <c r="C50" s="7"/>
      <c r="D50" s="108" t="s">
        <v>233</v>
      </c>
      <c r="E50" s="61">
        <v>0.6</v>
      </c>
      <c r="F50" s="24">
        <v>16</v>
      </c>
      <c r="G50" s="75"/>
      <c r="H50" s="75"/>
      <c r="I50" s="75"/>
      <c r="J50" s="75">
        <v>0.6</v>
      </c>
      <c r="K50" s="75"/>
      <c r="L50" s="75"/>
      <c r="M50" s="75"/>
      <c r="N50" s="75"/>
      <c r="O50" s="75"/>
      <c r="P50" s="75"/>
      <c r="Q50" s="75"/>
      <c r="R50" s="75">
        <v>0.6</v>
      </c>
      <c r="S50" s="75"/>
      <c r="T50" s="17"/>
      <c r="U50" s="17"/>
      <c r="V50" s="18"/>
      <c r="W50" s="108" t="s">
        <v>58</v>
      </c>
      <c r="X50" s="23">
        <v>0.4</v>
      </c>
      <c r="Y50" s="24">
        <v>7</v>
      </c>
      <c r="Z50" s="17"/>
      <c r="AA50" s="75"/>
      <c r="AB50" s="75"/>
      <c r="AC50" s="75"/>
      <c r="AD50" s="75">
        <v>0.4</v>
      </c>
      <c r="AE50" s="75"/>
      <c r="AF50" s="75"/>
      <c r="AG50" s="75"/>
      <c r="AH50" s="75"/>
      <c r="AI50" s="75">
        <v>0.4</v>
      </c>
      <c r="AJ50" s="75"/>
      <c r="AK50" s="75"/>
      <c r="AL50" s="17"/>
      <c r="AM50" s="17"/>
      <c r="AN50" s="17"/>
      <c r="AO50" s="18"/>
      <c r="AP50" s="14"/>
      <c r="AR50" s="24"/>
      <c r="AS50" s="21"/>
      <c r="AT50" s="21"/>
      <c r="AU50" s="21"/>
      <c r="AV50" s="21"/>
      <c r="AW50" s="21"/>
      <c r="AX50" s="21"/>
      <c r="AY50" s="21"/>
      <c r="AZ50" s="22"/>
      <c r="BA50" s="8"/>
    </row>
    <row r="51" spans="1:53" s="34" customFormat="1" ht="16.5" customHeight="1">
      <c r="A51" s="6"/>
      <c r="B51" s="257"/>
      <c r="C51" s="7"/>
      <c r="D51" s="108"/>
      <c r="E51" s="61"/>
      <c r="F51" s="24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17"/>
      <c r="U51" s="17"/>
      <c r="V51" s="18"/>
      <c r="W51" s="108" t="s">
        <v>59</v>
      </c>
      <c r="X51" s="23">
        <v>0.1</v>
      </c>
      <c r="Y51" s="24">
        <v>3</v>
      </c>
      <c r="Z51" s="17"/>
      <c r="AA51" s="75"/>
      <c r="AB51" s="75"/>
      <c r="AC51" s="75"/>
      <c r="AD51" s="75"/>
      <c r="AE51" s="75"/>
      <c r="AF51" s="75"/>
      <c r="AG51" s="75">
        <v>0.1</v>
      </c>
      <c r="AH51" s="75"/>
      <c r="AI51" s="75">
        <v>0.1</v>
      </c>
      <c r="AJ51" s="75"/>
      <c r="AK51" s="75"/>
      <c r="AL51" s="17"/>
      <c r="AM51" s="17"/>
      <c r="AN51" s="17"/>
      <c r="AO51" s="18"/>
      <c r="AP51" s="14"/>
      <c r="AR51" s="24"/>
      <c r="AS51" s="21"/>
      <c r="AT51" s="21"/>
      <c r="AU51" s="21"/>
      <c r="AV51" s="21"/>
      <c r="AW51" s="21"/>
      <c r="AX51" s="21"/>
      <c r="AY51" s="21"/>
      <c r="AZ51" s="22"/>
      <c r="BA51" s="8"/>
    </row>
    <row r="52" spans="1:53" s="34" customFormat="1" ht="16.5" customHeight="1">
      <c r="A52" s="6"/>
      <c r="B52" s="257"/>
      <c r="C52" s="7"/>
      <c r="D52" s="108" t="s">
        <v>100</v>
      </c>
      <c r="E52" s="61">
        <v>0.3</v>
      </c>
      <c r="F52" s="24">
        <v>6</v>
      </c>
      <c r="G52" s="75"/>
      <c r="H52" s="75"/>
      <c r="I52" s="75">
        <v>0.3</v>
      </c>
      <c r="J52" s="75"/>
      <c r="K52" s="75"/>
      <c r="L52" s="75"/>
      <c r="M52" s="75"/>
      <c r="N52" s="75"/>
      <c r="O52" s="75"/>
      <c r="P52" s="75"/>
      <c r="Q52" s="75">
        <v>0.3</v>
      </c>
      <c r="R52" s="75"/>
      <c r="S52" s="75"/>
      <c r="T52" s="17"/>
      <c r="U52" s="17"/>
      <c r="V52" s="18"/>
      <c r="W52" s="108" t="s">
        <v>60</v>
      </c>
      <c r="X52" s="23">
        <v>0.2</v>
      </c>
      <c r="Y52" s="24">
        <v>6</v>
      </c>
      <c r="Z52" s="17"/>
      <c r="AA52" s="75"/>
      <c r="AB52" s="75"/>
      <c r="AC52" s="75"/>
      <c r="AD52" s="75">
        <v>0.2</v>
      </c>
      <c r="AE52" s="75"/>
      <c r="AF52" s="75"/>
      <c r="AG52" s="75"/>
      <c r="AH52" s="75"/>
      <c r="AI52" s="75">
        <v>0.2</v>
      </c>
      <c r="AJ52" s="75"/>
      <c r="AK52" s="75"/>
      <c r="AL52" s="17"/>
      <c r="AM52" s="17"/>
      <c r="AN52" s="17"/>
      <c r="AO52" s="18"/>
      <c r="AP52" s="14"/>
      <c r="AQ52" s="15"/>
      <c r="AR52" s="24"/>
      <c r="AS52" s="21"/>
      <c r="AT52" s="21"/>
      <c r="AU52" s="21"/>
      <c r="AV52" s="21"/>
      <c r="AW52" s="21"/>
      <c r="AX52" s="21"/>
      <c r="AY52" s="21"/>
      <c r="AZ52" s="22"/>
      <c r="BA52" s="8"/>
    </row>
    <row r="53" spans="1:53" s="34" customFormat="1" ht="16.5" customHeight="1">
      <c r="A53" s="6"/>
      <c r="B53" s="257"/>
      <c r="C53" s="7"/>
      <c r="D53" s="108"/>
      <c r="E53" s="61"/>
      <c r="F53" s="24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17"/>
      <c r="U53" s="17"/>
      <c r="V53" s="18"/>
      <c r="W53" s="82"/>
      <c r="X53" s="23"/>
      <c r="Y53" s="24"/>
      <c r="Z53" s="17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17"/>
      <c r="AM53" s="17"/>
      <c r="AN53" s="17"/>
      <c r="AO53" s="18"/>
      <c r="AP53" s="14"/>
      <c r="AQ53" s="15"/>
      <c r="AR53" s="24"/>
      <c r="AS53" s="21"/>
      <c r="AT53" s="21"/>
      <c r="AU53" s="21"/>
      <c r="AV53" s="21"/>
      <c r="AW53" s="21"/>
      <c r="AX53" s="21"/>
      <c r="AY53" s="21"/>
      <c r="AZ53" s="22"/>
      <c r="BA53" s="8"/>
    </row>
    <row r="54" spans="1:53" s="34" customFormat="1" ht="16.5" customHeight="1">
      <c r="A54" s="6"/>
      <c r="B54" s="257"/>
      <c r="C54" s="7"/>
      <c r="D54" s="108" t="s">
        <v>234</v>
      </c>
      <c r="E54" s="61">
        <v>0.3</v>
      </c>
      <c r="F54" s="24">
        <v>12</v>
      </c>
      <c r="G54" s="75"/>
      <c r="H54" s="75"/>
      <c r="I54" s="75"/>
      <c r="J54" s="75">
        <v>0.3</v>
      </c>
      <c r="K54" s="75"/>
      <c r="L54" s="75"/>
      <c r="M54" s="75"/>
      <c r="N54" s="75"/>
      <c r="O54" s="75"/>
      <c r="P54" s="75"/>
      <c r="Q54" s="75"/>
      <c r="R54" s="75">
        <v>0.2</v>
      </c>
      <c r="S54" s="75">
        <v>0.1</v>
      </c>
      <c r="T54" s="17"/>
      <c r="U54" s="17"/>
      <c r="V54" s="18"/>
      <c r="W54" s="81"/>
      <c r="X54" s="23"/>
      <c r="Y54" s="24"/>
      <c r="Z54" s="17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17"/>
      <c r="AM54" s="17"/>
      <c r="AN54" s="17"/>
      <c r="AO54" s="18"/>
      <c r="AP54" s="14"/>
      <c r="AQ54" s="15"/>
      <c r="AR54" s="24"/>
      <c r="AS54" s="21"/>
      <c r="AT54" s="21"/>
      <c r="AU54" s="21"/>
      <c r="AV54" s="21"/>
      <c r="AW54" s="21"/>
      <c r="AX54" s="21"/>
      <c r="AY54" s="21"/>
      <c r="AZ54" s="22"/>
      <c r="BA54" s="8"/>
    </row>
    <row r="55" spans="1:53" s="34" customFormat="1" ht="16.5" customHeight="1">
      <c r="A55" s="6"/>
      <c r="B55" s="257"/>
      <c r="C55" s="7"/>
      <c r="D55" s="108"/>
      <c r="E55" s="61"/>
      <c r="F55" s="24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17"/>
      <c r="U55" s="17"/>
      <c r="V55" s="18"/>
      <c r="W55" s="108" t="s">
        <v>242</v>
      </c>
      <c r="X55" s="23">
        <v>1</v>
      </c>
      <c r="Y55" s="24">
        <v>23</v>
      </c>
      <c r="Z55" s="17"/>
      <c r="AA55" s="75"/>
      <c r="AB55" s="75"/>
      <c r="AC55" s="75">
        <v>1</v>
      </c>
      <c r="AD55" s="75"/>
      <c r="AE55" s="75"/>
      <c r="AF55" s="75"/>
      <c r="AG55" s="75"/>
      <c r="AH55" s="75"/>
      <c r="AI55" s="75"/>
      <c r="AJ55" s="75"/>
      <c r="AK55" s="75">
        <v>1</v>
      </c>
      <c r="AL55" s="17"/>
      <c r="AM55" s="17"/>
      <c r="AN55" s="17"/>
      <c r="AO55" s="18"/>
      <c r="AP55" s="14"/>
      <c r="AQ55" s="15"/>
      <c r="AR55" s="24"/>
      <c r="AS55" s="21"/>
      <c r="AT55" s="21"/>
      <c r="AU55" s="21"/>
      <c r="AV55" s="21"/>
      <c r="AW55" s="21"/>
      <c r="AX55" s="21"/>
      <c r="AY55" s="21"/>
      <c r="AZ55" s="22"/>
      <c r="BA55" s="8"/>
    </row>
    <row r="56" spans="1:53" s="34" customFormat="1" ht="16.5" customHeight="1">
      <c r="A56" s="6"/>
      <c r="B56" s="257"/>
      <c r="C56" s="7"/>
      <c r="D56" s="108" t="s">
        <v>101</v>
      </c>
      <c r="E56" s="61">
        <v>0.3</v>
      </c>
      <c r="F56" s="24">
        <v>6.5</v>
      </c>
      <c r="G56" s="75"/>
      <c r="H56" s="75"/>
      <c r="I56" s="75">
        <v>0.3</v>
      </c>
      <c r="J56" s="75"/>
      <c r="K56" s="75"/>
      <c r="L56" s="75"/>
      <c r="M56" s="75"/>
      <c r="N56" s="75"/>
      <c r="O56" s="75"/>
      <c r="P56" s="75"/>
      <c r="Q56" s="75">
        <v>0.3</v>
      </c>
      <c r="R56" s="75"/>
      <c r="S56" s="75"/>
      <c r="T56" s="17"/>
      <c r="U56" s="17"/>
      <c r="V56" s="18"/>
      <c r="W56" s="81"/>
      <c r="X56" s="23"/>
      <c r="Y56" s="24"/>
      <c r="Z56" s="17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17"/>
      <c r="AM56" s="17"/>
      <c r="AN56" s="17"/>
      <c r="AO56" s="18"/>
      <c r="AP56" s="14"/>
      <c r="AQ56" s="177"/>
      <c r="AR56" s="24"/>
      <c r="AS56" s="21"/>
      <c r="AT56" s="21"/>
      <c r="AU56" s="21"/>
      <c r="AV56" s="21"/>
      <c r="AW56" s="21"/>
      <c r="AX56" s="21"/>
      <c r="AY56" s="21"/>
      <c r="AZ56" s="22"/>
      <c r="BA56" s="8"/>
    </row>
    <row r="57" spans="1:53" s="34" customFormat="1" ht="16.5" customHeight="1">
      <c r="A57" s="6"/>
      <c r="B57" s="257"/>
      <c r="C57" s="7"/>
      <c r="D57" s="108"/>
      <c r="E57" s="61"/>
      <c r="F57" s="24"/>
      <c r="G57" s="75"/>
      <c r="H57" s="75"/>
      <c r="I57" s="76"/>
      <c r="J57" s="76"/>
      <c r="K57" s="75"/>
      <c r="L57" s="76"/>
      <c r="M57" s="76"/>
      <c r="N57" s="76"/>
      <c r="O57" s="75"/>
      <c r="P57" s="75"/>
      <c r="Q57" s="75"/>
      <c r="R57" s="75"/>
      <c r="S57" s="75"/>
      <c r="T57" s="17"/>
      <c r="U57" s="17"/>
      <c r="V57" s="18"/>
      <c r="W57" s="108" t="s">
        <v>63</v>
      </c>
      <c r="X57" s="23"/>
      <c r="Y57" s="24"/>
      <c r="Z57" s="17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17"/>
      <c r="AM57" s="17"/>
      <c r="AN57" s="17"/>
      <c r="AO57" s="18"/>
      <c r="AP57" s="14"/>
      <c r="AQ57" s="15"/>
      <c r="AR57" s="24"/>
      <c r="AS57" s="21"/>
      <c r="AT57" s="21"/>
      <c r="AU57" s="21"/>
      <c r="AV57" s="21"/>
      <c r="AW57" s="21"/>
      <c r="AX57" s="21"/>
      <c r="AY57" s="21"/>
      <c r="AZ57" s="22"/>
      <c r="BA57" s="8"/>
    </row>
    <row r="58" spans="1:53" s="34" customFormat="1" ht="16.5" customHeight="1">
      <c r="A58" s="6"/>
      <c r="B58" s="257"/>
      <c r="C58" s="7"/>
      <c r="D58" s="108" t="s">
        <v>235</v>
      </c>
      <c r="E58" s="61">
        <v>0.6</v>
      </c>
      <c r="F58" s="24">
        <v>16</v>
      </c>
      <c r="G58" s="75"/>
      <c r="H58" s="75"/>
      <c r="I58" s="76"/>
      <c r="J58" s="75">
        <v>0.6</v>
      </c>
      <c r="K58" s="76"/>
      <c r="L58" s="76"/>
      <c r="M58" s="76"/>
      <c r="N58" s="76"/>
      <c r="O58" s="75"/>
      <c r="P58" s="75"/>
      <c r="Q58" s="75"/>
      <c r="R58" s="75">
        <v>0.6</v>
      </c>
      <c r="S58" s="75"/>
      <c r="T58" s="17"/>
      <c r="U58" s="17"/>
      <c r="V58" s="18"/>
      <c r="W58" s="108" t="s">
        <v>52</v>
      </c>
      <c r="X58" s="23">
        <v>0.6</v>
      </c>
      <c r="Y58" s="24">
        <v>13</v>
      </c>
      <c r="Z58" s="17"/>
      <c r="AA58" s="75"/>
      <c r="AB58" s="75"/>
      <c r="AC58" s="75"/>
      <c r="AD58" s="75">
        <v>0.6</v>
      </c>
      <c r="AE58" s="75"/>
      <c r="AF58" s="75"/>
      <c r="AG58" s="75"/>
      <c r="AH58" s="75"/>
      <c r="AI58" s="75">
        <v>0.6</v>
      </c>
      <c r="AJ58" s="75"/>
      <c r="AK58" s="75"/>
      <c r="AL58" s="17"/>
      <c r="AM58" s="17"/>
      <c r="AN58" s="17"/>
      <c r="AO58" s="18"/>
      <c r="AP58" s="14"/>
      <c r="AQ58" s="78" t="s">
        <v>34</v>
      </c>
      <c r="AR58" s="24">
        <v>5</v>
      </c>
      <c r="AS58" s="21">
        <v>5</v>
      </c>
      <c r="AT58" s="21"/>
      <c r="AU58" s="21"/>
      <c r="AV58" s="21"/>
      <c r="AW58" s="21"/>
      <c r="AX58" s="21"/>
      <c r="AY58" s="21"/>
      <c r="AZ58" s="22"/>
      <c r="BA58" s="8"/>
    </row>
    <row r="59" spans="1:53" s="34" customFormat="1" ht="16.5" customHeight="1">
      <c r="A59" s="6"/>
      <c r="B59" s="257"/>
      <c r="C59" s="7"/>
      <c r="D59" s="108"/>
      <c r="E59" s="61"/>
      <c r="F59" s="24"/>
      <c r="G59" s="75"/>
      <c r="H59" s="75"/>
      <c r="I59" s="76"/>
      <c r="J59" s="76"/>
      <c r="K59" s="76"/>
      <c r="L59" s="76"/>
      <c r="M59" s="76"/>
      <c r="N59" s="76"/>
      <c r="O59" s="75"/>
      <c r="P59" s="75"/>
      <c r="Q59" s="75"/>
      <c r="R59" s="75"/>
      <c r="S59" s="75"/>
      <c r="T59" s="17"/>
      <c r="U59" s="17"/>
      <c r="V59" s="18"/>
      <c r="W59" s="108" t="s">
        <v>53</v>
      </c>
      <c r="X59" s="23">
        <v>0.6</v>
      </c>
      <c r="Y59" s="24">
        <v>13</v>
      </c>
      <c r="Z59" s="17"/>
      <c r="AA59" s="75"/>
      <c r="AB59" s="75"/>
      <c r="AC59" s="75"/>
      <c r="AD59" s="75">
        <v>0.6</v>
      </c>
      <c r="AE59" s="75"/>
      <c r="AF59" s="75"/>
      <c r="AG59" s="75"/>
      <c r="AH59" s="75"/>
      <c r="AI59" s="75">
        <v>0.6</v>
      </c>
      <c r="AJ59" s="75"/>
      <c r="AK59" s="75"/>
      <c r="AL59" s="17"/>
      <c r="AM59" s="17"/>
      <c r="AN59" s="17"/>
      <c r="AO59" s="18"/>
      <c r="AP59" s="14"/>
      <c r="AQ59" s="15"/>
      <c r="AR59" s="24"/>
      <c r="AS59" s="21"/>
      <c r="AT59" s="21"/>
      <c r="AU59" s="21"/>
      <c r="AV59" s="21"/>
      <c r="AW59" s="21"/>
      <c r="AX59" s="21"/>
      <c r="AY59" s="21"/>
      <c r="AZ59" s="22"/>
      <c r="BA59" s="8"/>
    </row>
    <row r="60" spans="1:53" s="34" customFormat="1" ht="16.5" customHeight="1">
      <c r="A60" s="6"/>
      <c r="B60" s="257"/>
      <c r="C60" s="7"/>
      <c r="D60" s="108" t="s">
        <v>102</v>
      </c>
      <c r="E60" s="61">
        <v>0.3</v>
      </c>
      <c r="F60" s="24">
        <v>6.5</v>
      </c>
      <c r="G60" s="75"/>
      <c r="H60" s="75"/>
      <c r="I60" s="75">
        <v>0.3</v>
      </c>
      <c r="J60" s="76"/>
      <c r="K60" s="76"/>
      <c r="L60" s="76"/>
      <c r="M60" s="76"/>
      <c r="N60" s="75"/>
      <c r="O60" s="75"/>
      <c r="P60" s="75"/>
      <c r="Q60" s="75">
        <v>0.3</v>
      </c>
      <c r="R60" s="75"/>
      <c r="S60" s="75"/>
      <c r="T60" s="17"/>
      <c r="U60" s="17"/>
      <c r="V60" s="18"/>
      <c r="W60" s="81"/>
      <c r="X60" s="23"/>
      <c r="Y60" s="24"/>
      <c r="Z60" s="17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17"/>
      <c r="AM60" s="17"/>
      <c r="AN60" s="17"/>
      <c r="AO60" s="18"/>
      <c r="AP60" s="14"/>
      <c r="AQ60" s="15"/>
      <c r="AR60" s="24"/>
      <c r="AS60" s="21"/>
      <c r="AT60" s="21"/>
      <c r="AU60" s="21"/>
      <c r="AV60" s="21"/>
      <c r="AW60" s="21"/>
      <c r="AX60" s="21"/>
      <c r="AY60" s="21"/>
      <c r="AZ60" s="22"/>
      <c r="BA60" s="8"/>
    </row>
    <row r="61" spans="1:53" s="34" customFormat="1" ht="16.5" customHeight="1">
      <c r="A61" s="6"/>
      <c r="B61" s="257"/>
      <c r="C61" s="7"/>
      <c r="D61" s="108"/>
      <c r="E61" s="61"/>
      <c r="F61" s="29"/>
      <c r="G61" s="17"/>
      <c r="H61" s="17"/>
      <c r="I61" s="30"/>
      <c r="J61" s="30"/>
      <c r="K61" s="30"/>
      <c r="L61" s="30"/>
      <c r="M61" s="30"/>
      <c r="N61" s="31"/>
      <c r="O61" s="17"/>
      <c r="P61" s="17"/>
      <c r="Q61" s="17"/>
      <c r="R61" s="17"/>
      <c r="S61" s="17"/>
      <c r="T61" s="17"/>
      <c r="U61" s="17"/>
      <c r="V61" s="18"/>
      <c r="W61" s="108" t="s">
        <v>62</v>
      </c>
      <c r="X61" s="23">
        <v>1</v>
      </c>
      <c r="Y61" s="24">
        <v>18</v>
      </c>
      <c r="Z61" s="17"/>
      <c r="AA61" s="75"/>
      <c r="AB61" s="75">
        <v>1</v>
      </c>
      <c r="AC61" s="75"/>
      <c r="AD61" s="75"/>
      <c r="AE61" s="75"/>
      <c r="AF61" s="75"/>
      <c r="AG61" s="75"/>
      <c r="AH61" s="75"/>
      <c r="AI61" s="75"/>
      <c r="AJ61" s="75"/>
      <c r="AK61" s="75">
        <v>1</v>
      </c>
      <c r="AL61" s="17"/>
      <c r="AM61" s="17"/>
      <c r="AN61" s="17"/>
      <c r="AO61" s="18"/>
      <c r="AP61" s="14"/>
      <c r="AQ61" s="15"/>
      <c r="AR61" s="24"/>
      <c r="AS61" s="21"/>
      <c r="AT61" s="21"/>
      <c r="AU61" s="21"/>
      <c r="AV61" s="21"/>
      <c r="AW61" s="21"/>
      <c r="AX61" s="21"/>
      <c r="AY61" s="21"/>
      <c r="AZ61" s="22"/>
      <c r="BA61" s="8"/>
    </row>
    <row r="62" spans="1:53" s="34" customFormat="1" ht="16.5" customHeight="1">
      <c r="A62" s="6"/>
      <c r="B62" s="257"/>
      <c r="C62" s="7"/>
      <c r="D62" s="108" t="s">
        <v>236</v>
      </c>
      <c r="E62" s="61">
        <v>0.3</v>
      </c>
      <c r="F62" s="24">
        <v>12</v>
      </c>
      <c r="G62" s="30"/>
      <c r="H62" s="30"/>
      <c r="I62" s="30"/>
      <c r="J62" s="75">
        <v>0.3</v>
      </c>
      <c r="K62" s="30"/>
      <c r="L62" s="30"/>
      <c r="M62" s="30"/>
      <c r="N62" s="31"/>
      <c r="O62" s="17"/>
      <c r="P62" s="17"/>
      <c r="Q62" s="17"/>
      <c r="R62" s="75">
        <v>0.2</v>
      </c>
      <c r="S62" s="75">
        <v>0.1</v>
      </c>
      <c r="T62" s="17"/>
      <c r="U62" s="17"/>
      <c r="V62" s="18"/>
      <c r="W62" s="112"/>
      <c r="X62" s="23"/>
      <c r="Y62" s="24"/>
      <c r="Z62" s="30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17"/>
      <c r="AM62" s="17"/>
      <c r="AN62" s="17"/>
      <c r="AO62" s="18"/>
      <c r="AP62" s="14"/>
      <c r="AQ62" s="15"/>
      <c r="AR62" s="24"/>
      <c r="AS62" s="21"/>
      <c r="AT62" s="21"/>
      <c r="AU62" s="21"/>
      <c r="AV62" s="21"/>
      <c r="AW62" s="21"/>
      <c r="AX62" s="21"/>
      <c r="AY62" s="21"/>
      <c r="AZ62" s="22"/>
      <c r="BA62" s="8"/>
    </row>
    <row r="63" spans="1:53" s="34" customFormat="1" ht="16.5" customHeight="1">
      <c r="A63" s="6"/>
      <c r="B63" s="257"/>
      <c r="C63" s="7"/>
      <c r="D63" s="82"/>
      <c r="E63" s="63"/>
      <c r="F63" s="24"/>
      <c r="G63" s="30"/>
      <c r="H63" s="30"/>
      <c r="I63" s="30"/>
      <c r="J63" s="30"/>
      <c r="K63" s="30"/>
      <c r="L63" s="30"/>
      <c r="M63" s="30"/>
      <c r="N63" s="31"/>
      <c r="O63" s="17"/>
      <c r="P63" s="17"/>
      <c r="Q63" s="17"/>
      <c r="R63" s="17"/>
      <c r="S63" s="17"/>
      <c r="T63" s="17"/>
      <c r="U63" s="17"/>
      <c r="V63" s="18"/>
      <c r="W63" s="108"/>
      <c r="X63" s="23"/>
      <c r="Y63" s="24"/>
      <c r="Z63" s="30"/>
      <c r="AA63" s="30"/>
      <c r="AB63" s="30"/>
      <c r="AC63" s="30"/>
      <c r="AD63" s="30"/>
      <c r="AE63" s="30"/>
      <c r="AF63" s="30"/>
      <c r="AG63" s="31"/>
      <c r="AH63" s="17"/>
      <c r="AI63" s="17"/>
      <c r="AJ63" s="17"/>
      <c r="AK63" s="17"/>
      <c r="AL63" s="17"/>
      <c r="AM63" s="17"/>
      <c r="AN63" s="17"/>
      <c r="AO63" s="18"/>
      <c r="AP63" s="14"/>
      <c r="AQ63" s="15"/>
      <c r="AR63" s="24"/>
      <c r="AS63" s="21"/>
      <c r="AT63" s="21"/>
      <c r="AU63" s="21"/>
      <c r="AV63" s="21"/>
      <c r="AW63" s="21"/>
      <c r="AX63" s="21"/>
      <c r="AY63" s="21"/>
      <c r="AZ63" s="22"/>
      <c r="BA63" s="8"/>
    </row>
    <row r="64" spans="1:53" s="34" customFormat="1" ht="16.5" customHeight="1">
      <c r="A64" s="6"/>
      <c r="B64" s="257"/>
      <c r="C64" s="7"/>
      <c r="D64" s="19"/>
      <c r="E64" s="61"/>
      <c r="F64" s="29"/>
      <c r="G64" s="17"/>
      <c r="H64" s="17"/>
      <c r="I64" s="30"/>
      <c r="J64" s="30"/>
      <c r="K64" s="30"/>
      <c r="L64" s="30"/>
      <c r="M64" s="30"/>
      <c r="N64" s="31"/>
      <c r="O64" s="17"/>
      <c r="P64" s="17"/>
      <c r="Q64" s="17"/>
      <c r="R64" s="17"/>
      <c r="S64" s="17"/>
      <c r="T64" s="17"/>
      <c r="U64" s="17"/>
      <c r="V64" s="18"/>
      <c r="W64" s="79" t="s">
        <v>31</v>
      </c>
      <c r="X64" s="23"/>
      <c r="Y64" s="24"/>
      <c r="Z64" s="17"/>
      <c r="AA64" s="17"/>
      <c r="AB64" s="30"/>
      <c r="AC64" s="30"/>
      <c r="AD64" s="30"/>
      <c r="AE64" s="30"/>
      <c r="AF64" s="30"/>
      <c r="AG64" s="31"/>
      <c r="AH64" s="17"/>
      <c r="AI64" s="17"/>
      <c r="AJ64" s="17"/>
      <c r="AK64" s="17"/>
      <c r="AL64" s="17"/>
      <c r="AM64" s="17"/>
      <c r="AN64" s="17"/>
      <c r="AO64" s="18"/>
      <c r="AP64" s="14"/>
      <c r="AQ64" s="15"/>
      <c r="AR64" s="24"/>
      <c r="AS64" s="21"/>
      <c r="AT64" s="21"/>
      <c r="AU64" s="21"/>
      <c r="AV64" s="21"/>
      <c r="AW64" s="21"/>
      <c r="AX64" s="21"/>
      <c r="AY64" s="21"/>
      <c r="AZ64" s="22"/>
      <c r="BA64" s="8"/>
    </row>
    <row r="65" spans="1:53" s="34" customFormat="1" ht="16.5" customHeight="1">
      <c r="A65" s="6"/>
      <c r="B65" s="257"/>
      <c r="C65" s="7"/>
      <c r="D65" s="77" t="s">
        <v>31</v>
      </c>
      <c r="E65" s="61"/>
      <c r="F65" s="24"/>
      <c r="G65" s="17"/>
      <c r="H65" s="17"/>
      <c r="I65" s="17"/>
      <c r="J65" s="17"/>
      <c r="K65" s="17"/>
      <c r="L65" s="17"/>
      <c r="M65" s="17"/>
      <c r="N65" s="21"/>
      <c r="O65" s="17"/>
      <c r="P65" s="17"/>
      <c r="Q65" s="17"/>
      <c r="R65" s="17"/>
      <c r="S65" s="17"/>
      <c r="T65" s="17"/>
      <c r="U65" s="17"/>
      <c r="V65" s="18"/>
      <c r="W65" s="108" t="s">
        <v>240</v>
      </c>
      <c r="X65" s="63"/>
      <c r="Y65" s="24"/>
      <c r="Z65" s="17"/>
      <c r="AA65" s="17"/>
      <c r="AB65" s="30"/>
      <c r="AC65" s="30"/>
      <c r="AD65" s="17"/>
      <c r="AE65" s="17"/>
      <c r="AF65" s="17"/>
      <c r="AG65" s="21"/>
      <c r="AH65" s="17"/>
      <c r="AI65" s="17"/>
      <c r="AJ65" s="17"/>
      <c r="AK65" s="17"/>
      <c r="AL65" s="17"/>
      <c r="AM65" s="17"/>
      <c r="AN65" s="17"/>
      <c r="AO65" s="18"/>
      <c r="AP65" s="14"/>
      <c r="AQ65" s="58"/>
      <c r="AR65" s="24"/>
      <c r="AS65" s="21"/>
      <c r="AT65" s="21"/>
      <c r="AU65" s="21"/>
      <c r="AV65" s="21"/>
      <c r="AW65" s="21"/>
      <c r="AX65" s="21"/>
      <c r="AY65" s="21"/>
      <c r="AZ65" s="22"/>
      <c r="BA65" s="8"/>
    </row>
    <row r="66" spans="1:53" s="34" customFormat="1" ht="16.5" customHeight="1">
      <c r="A66" s="6"/>
      <c r="B66" s="257"/>
      <c r="C66" s="7"/>
      <c r="D66" s="108" t="s">
        <v>36</v>
      </c>
      <c r="E66" s="61">
        <v>0.2</v>
      </c>
      <c r="F66" s="24">
        <v>4</v>
      </c>
      <c r="G66" s="17"/>
      <c r="H66" s="17"/>
      <c r="I66" s="17"/>
      <c r="J66" s="17"/>
      <c r="K66" s="75">
        <v>0.1</v>
      </c>
      <c r="L66" s="75"/>
      <c r="M66" s="75"/>
      <c r="N66" s="75">
        <v>0.1</v>
      </c>
      <c r="O66" s="75">
        <v>0.2</v>
      </c>
      <c r="P66" s="17"/>
      <c r="Q66" s="17"/>
      <c r="R66" s="17"/>
      <c r="S66" s="17"/>
      <c r="T66" s="17"/>
      <c r="U66" s="17"/>
      <c r="V66" s="18"/>
      <c r="W66" s="108" t="s">
        <v>52</v>
      </c>
      <c r="X66" s="23">
        <v>0.6</v>
      </c>
      <c r="Y66" s="24">
        <v>13</v>
      </c>
      <c r="Z66" s="17"/>
      <c r="AA66" s="75"/>
      <c r="AB66" s="75"/>
      <c r="AC66" s="75"/>
      <c r="AD66" s="75">
        <v>0.6</v>
      </c>
      <c r="AE66" s="75"/>
      <c r="AF66" s="75"/>
      <c r="AG66" s="75"/>
      <c r="AH66" s="75"/>
      <c r="AI66" s="75">
        <v>0.6</v>
      </c>
      <c r="AJ66" s="75"/>
      <c r="AK66" s="17"/>
      <c r="AL66" s="17"/>
      <c r="AM66" s="17"/>
      <c r="AN66" s="17"/>
      <c r="AO66" s="18"/>
      <c r="AP66" s="14"/>
      <c r="AQ66" s="15"/>
      <c r="AR66" s="24"/>
      <c r="AS66" s="21"/>
      <c r="AT66" s="21"/>
      <c r="AU66" s="21"/>
      <c r="AV66" s="21"/>
      <c r="AW66" s="21"/>
      <c r="AX66" s="21"/>
      <c r="AY66" s="21"/>
      <c r="AZ66" s="22"/>
      <c r="BA66" s="8"/>
    </row>
    <row r="67" spans="1:53" s="34" customFormat="1" ht="16.5" customHeight="1">
      <c r="A67" s="6"/>
      <c r="B67" s="257"/>
      <c r="C67" s="7"/>
      <c r="D67" s="66"/>
      <c r="E67" s="61"/>
      <c r="F67" s="24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8"/>
      <c r="W67" s="108" t="s">
        <v>241</v>
      </c>
      <c r="X67" s="23">
        <v>0.4</v>
      </c>
      <c r="Y67" s="24">
        <v>13</v>
      </c>
      <c r="Z67" s="17"/>
      <c r="AA67" s="75"/>
      <c r="AB67" s="75"/>
      <c r="AC67" s="75"/>
      <c r="AD67" s="75">
        <v>0.4</v>
      </c>
      <c r="AE67" s="75"/>
      <c r="AF67" s="75"/>
      <c r="AG67" s="75"/>
      <c r="AH67" s="75"/>
      <c r="AI67" s="75">
        <v>0.4</v>
      </c>
      <c r="AJ67" s="75"/>
      <c r="AK67" s="17"/>
      <c r="AL67" s="17"/>
      <c r="AM67" s="17"/>
      <c r="AN67" s="17"/>
      <c r="AO67" s="18"/>
      <c r="AP67" s="14"/>
      <c r="AQ67" s="15"/>
      <c r="AR67" s="24"/>
      <c r="AS67" s="21"/>
      <c r="AT67" s="21"/>
      <c r="AU67" s="21"/>
      <c r="AV67" s="21"/>
      <c r="AW67" s="21"/>
      <c r="AX67" s="21"/>
      <c r="AY67" s="21"/>
      <c r="AZ67" s="22"/>
      <c r="BA67" s="8"/>
    </row>
    <row r="68" spans="1:53" s="34" customFormat="1" ht="16.5" customHeight="1">
      <c r="A68" s="6"/>
      <c r="B68" s="257"/>
      <c r="C68" s="7"/>
      <c r="D68" s="14"/>
      <c r="E68" s="61"/>
      <c r="F68" s="24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8"/>
      <c r="W68" s="112"/>
      <c r="X68" s="23"/>
      <c r="Y68" s="24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8"/>
      <c r="AP68" s="14"/>
      <c r="AQ68" s="15"/>
      <c r="AR68" s="24"/>
      <c r="AS68" s="21"/>
      <c r="AT68" s="21"/>
      <c r="AU68" s="21"/>
      <c r="AV68" s="21"/>
      <c r="AW68" s="21"/>
      <c r="AX68" s="21"/>
      <c r="AY68" s="21"/>
      <c r="AZ68" s="22"/>
      <c r="BA68" s="8"/>
    </row>
    <row r="69" spans="1:53" s="34" customFormat="1" ht="16.5" customHeight="1">
      <c r="A69" s="6"/>
      <c r="B69" s="257"/>
      <c r="C69" s="7"/>
      <c r="D69" s="70" t="s">
        <v>237</v>
      </c>
      <c r="E69" s="74"/>
      <c r="F69" s="24">
        <v>10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8"/>
      <c r="W69" s="70" t="s">
        <v>35</v>
      </c>
      <c r="X69" s="74"/>
      <c r="Y69" s="24">
        <v>10</v>
      </c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8"/>
      <c r="AP69" s="14"/>
      <c r="AQ69" s="15"/>
      <c r="AR69" s="16"/>
      <c r="AS69" s="21"/>
      <c r="AT69" s="21"/>
      <c r="AU69" s="21"/>
      <c r="AV69" s="21"/>
      <c r="AW69" s="21"/>
      <c r="AX69" s="21"/>
      <c r="AY69" s="21"/>
      <c r="AZ69" s="22"/>
      <c r="BA69" s="8"/>
    </row>
    <row r="70" spans="1:53" s="34" customFormat="1" ht="16.5" customHeight="1">
      <c r="A70" s="6"/>
      <c r="B70" s="257"/>
      <c r="C70" s="7"/>
      <c r="D70" s="66"/>
      <c r="E70" s="65"/>
      <c r="F70" s="64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8"/>
      <c r="W70" s="36"/>
      <c r="X70" s="37"/>
      <c r="Y70" s="35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8"/>
      <c r="AP70" s="14"/>
      <c r="AR70" s="35"/>
      <c r="AS70" s="21"/>
      <c r="AT70" s="21"/>
      <c r="AU70" s="21"/>
      <c r="AV70" s="21"/>
      <c r="AW70" s="21"/>
      <c r="AX70" s="21"/>
      <c r="AY70" s="21"/>
      <c r="AZ70" s="22"/>
      <c r="BA70" s="8"/>
    </row>
    <row r="71" spans="1:53" s="34" customFormat="1" ht="16.5" customHeight="1" thickBot="1">
      <c r="A71" s="6"/>
      <c r="B71" s="257"/>
      <c r="C71" s="7"/>
      <c r="D71" s="38" t="s">
        <v>29</v>
      </c>
      <c r="E71" s="39">
        <f>SUM(E41:E70)</f>
        <v>4.8999999999999995</v>
      </c>
      <c r="F71" s="40">
        <f>SUM(F42:F70)</f>
        <v>145</v>
      </c>
      <c r="G71" s="41">
        <f t="shared" ref="G71:N71" si="4">SUM(G43:G70)</f>
        <v>0</v>
      </c>
      <c r="H71" s="41">
        <f t="shared" si="4"/>
        <v>0</v>
      </c>
      <c r="I71" s="41">
        <f t="shared" si="4"/>
        <v>0.89999999999999991</v>
      </c>
      <c r="J71" s="41">
        <f t="shared" si="4"/>
        <v>1.8</v>
      </c>
      <c r="K71" s="41">
        <f t="shared" si="4"/>
        <v>2.1</v>
      </c>
      <c r="L71" s="41">
        <f t="shared" si="4"/>
        <v>0</v>
      </c>
      <c r="M71" s="41">
        <f t="shared" si="4"/>
        <v>0</v>
      </c>
      <c r="N71" s="41">
        <f t="shared" si="4"/>
        <v>0.1</v>
      </c>
      <c r="O71" s="41">
        <f>SUM(O43:O70)</f>
        <v>0.2</v>
      </c>
      <c r="P71" s="41">
        <f t="shared" ref="P71:V71" si="5">SUM(P43:P70)</f>
        <v>1.6</v>
      </c>
      <c r="Q71" s="41">
        <f t="shared" si="5"/>
        <v>1.3</v>
      </c>
      <c r="R71" s="41">
        <f t="shared" si="5"/>
        <v>1.5999999999999999</v>
      </c>
      <c r="S71" s="41">
        <f t="shared" si="5"/>
        <v>0.2</v>
      </c>
      <c r="T71" s="41">
        <f t="shared" si="5"/>
        <v>0</v>
      </c>
      <c r="U71" s="41">
        <f t="shared" si="5"/>
        <v>0</v>
      </c>
      <c r="V71" s="42">
        <f t="shared" si="5"/>
        <v>0</v>
      </c>
      <c r="W71" s="59" t="s">
        <v>29</v>
      </c>
      <c r="X71" s="39">
        <f>SUM(X42:X70)</f>
        <v>5.4</v>
      </c>
      <c r="Y71" s="40">
        <f>SUM(Y42:Y70)</f>
        <v>142</v>
      </c>
      <c r="Z71" s="41">
        <f t="shared" ref="Z71:AG71" si="6">SUM(Z43:Z70)</f>
        <v>0</v>
      </c>
      <c r="AA71" s="41">
        <f t="shared" si="6"/>
        <v>0</v>
      </c>
      <c r="AB71" s="41">
        <f t="shared" si="6"/>
        <v>1</v>
      </c>
      <c r="AC71" s="41">
        <f t="shared" si="6"/>
        <v>1</v>
      </c>
      <c r="AD71" s="41">
        <f t="shared" si="6"/>
        <v>3.1</v>
      </c>
      <c r="AE71" s="41">
        <f t="shared" si="6"/>
        <v>0</v>
      </c>
      <c r="AF71" s="41">
        <f t="shared" si="6"/>
        <v>0.2</v>
      </c>
      <c r="AG71" s="41">
        <f t="shared" si="6"/>
        <v>0.1</v>
      </c>
      <c r="AH71" s="41">
        <f>SUM(AH43:AH70)</f>
        <v>0</v>
      </c>
      <c r="AI71" s="41">
        <f t="shared" ref="AI71:AO71" si="7">SUM(AI43:AI70)</f>
        <v>3.4</v>
      </c>
      <c r="AJ71" s="41">
        <f t="shared" si="7"/>
        <v>0</v>
      </c>
      <c r="AK71" s="41">
        <f t="shared" si="7"/>
        <v>2</v>
      </c>
      <c r="AL71" s="41">
        <f t="shared" si="7"/>
        <v>0</v>
      </c>
      <c r="AM71" s="41">
        <f t="shared" si="7"/>
        <v>0</v>
      </c>
      <c r="AN71" s="41">
        <f t="shared" si="7"/>
        <v>0</v>
      </c>
      <c r="AO71" s="42">
        <f t="shared" si="7"/>
        <v>0</v>
      </c>
      <c r="AP71" s="255" t="s">
        <v>30</v>
      </c>
      <c r="AQ71" s="256"/>
      <c r="AR71" s="40">
        <f>SUM(AR42:AR70)</f>
        <v>5</v>
      </c>
      <c r="AS71" s="43">
        <f>SUM(AS43:AS70)</f>
        <v>5</v>
      </c>
      <c r="AT71" s="43">
        <f t="shared" ref="AT71:AZ71" si="8">SUM(AT43:AT70)</f>
        <v>0</v>
      </c>
      <c r="AU71" s="43">
        <f t="shared" si="8"/>
        <v>30</v>
      </c>
      <c r="AV71" s="43">
        <f t="shared" si="8"/>
        <v>0</v>
      </c>
      <c r="AW71" s="43">
        <f t="shared" si="8"/>
        <v>0</v>
      </c>
      <c r="AX71" s="43">
        <f t="shared" si="8"/>
        <v>0</v>
      </c>
      <c r="AY71" s="43">
        <f t="shared" si="8"/>
        <v>0</v>
      </c>
      <c r="AZ71" s="44">
        <f t="shared" si="8"/>
        <v>0</v>
      </c>
      <c r="BA71" s="8"/>
    </row>
    <row r="72" spans="1:53" s="34" customFormat="1" ht="16.5" customHeight="1">
      <c r="A72" s="46"/>
      <c r="B72" s="60"/>
      <c r="C72" s="47"/>
      <c r="D72" s="48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1"/>
      <c r="P72" s="51"/>
      <c r="Q72" s="51"/>
      <c r="R72" s="51"/>
      <c r="S72" s="51"/>
      <c r="T72" s="51"/>
      <c r="U72" s="51"/>
      <c r="V72" s="50"/>
      <c r="W72" s="48"/>
      <c r="X72" s="49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0"/>
      <c r="AP72" s="48"/>
      <c r="AQ72" s="48"/>
      <c r="AR72" s="50"/>
      <c r="AS72" s="51"/>
      <c r="AT72" s="51"/>
      <c r="AU72" s="51"/>
      <c r="AV72" s="51"/>
      <c r="AW72" s="51"/>
      <c r="AX72" s="51"/>
      <c r="AY72" s="51"/>
      <c r="AZ72" s="50"/>
      <c r="BA72" s="53"/>
    </row>
    <row r="73" spans="1:53" ht="16.5" customHeight="1"/>
    <row r="74" spans="1:53" ht="16.5" customHeight="1" thickBot="1">
      <c r="A74" s="2"/>
      <c r="B74" s="3"/>
      <c r="C74" s="3"/>
      <c r="D74" s="3"/>
      <c r="E74" s="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3"/>
      <c r="X74" s="3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3"/>
      <c r="AQ74" s="3"/>
      <c r="AR74" s="4"/>
      <c r="AS74" s="4"/>
      <c r="AT74" s="4"/>
      <c r="AU74" s="4"/>
      <c r="AV74" s="4"/>
      <c r="AW74" s="4"/>
      <c r="AX74" s="4"/>
      <c r="AY74" s="4"/>
      <c r="AZ74" s="4"/>
      <c r="BA74" s="5"/>
    </row>
    <row r="75" spans="1:53" s="34" customFormat="1" ht="16.5" customHeight="1">
      <c r="A75" s="6"/>
      <c r="B75" s="257" t="s">
        <v>47</v>
      </c>
      <c r="C75" s="7"/>
      <c r="D75" s="258" t="s">
        <v>46</v>
      </c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8" t="s">
        <v>46</v>
      </c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60"/>
      <c r="AP75" s="258" t="s">
        <v>46</v>
      </c>
      <c r="AQ75" s="259"/>
      <c r="AR75" s="259"/>
      <c r="AS75" s="259"/>
      <c r="AT75" s="259"/>
      <c r="AU75" s="259"/>
      <c r="AV75" s="259"/>
      <c r="AW75" s="259"/>
      <c r="AX75" s="259"/>
      <c r="AY75" s="259"/>
      <c r="AZ75" s="260"/>
      <c r="BA75" s="8"/>
    </row>
    <row r="76" spans="1:53" s="34" customFormat="1" ht="16.5" customHeight="1">
      <c r="A76" s="6"/>
      <c r="B76" s="257"/>
      <c r="C76" s="7"/>
      <c r="D76" s="261" t="s">
        <v>42</v>
      </c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4" t="s">
        <v>41</v>
      </c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2"/>
      <c r="AI76" s="262"/>
      <c r="AJ76" s="262"/>
      <c r="AK76" s="262"/>
      <c r="AL76" s="262"/>
      <c r="AM76" s="262"/>
      <c r="AN76" s="262"/>
      <c r="AO76" s="263"/>
      <c r="AP76" s="281" t="s">
        <v>43</v>
      </c>
      <c r="AQ76" s="282"/>
      <c r="AR76" s="282"/>
      <c r="AS76" s="282"/>
      <c r="AT76" s="282"/>
      <c r="AU76" s="282"/>
      <c r="AV76" s="282"/>
      <c r="AW76" s="282"/>
      <c r="AX76" s="282"/>
      <c r="AY76" s="282"/>
      <c r="AZ76" s="283"/>
      <c r="BA76" s="8"/>
    </row>
    <row r="77" spans="1:53" s="34" customFormat="1" ht="16.5" customHeight="1">
      <c r="A77" s="6"/>
      <c r="B77" s="257"/>
      <c r="C77" s="7"/>
      <c r="D77" s="266" t="s">
        <v>0</v>
      </c>
      <c r="E77" s="267"/>
      <c r="F77" s="9" t="s">
        <v>1</v>
      </c>
      <c r="G77" s="268" t="s">
        <v>2</v>
      </c>
      <c r="H77" s="269"/>
      <c r="I77" s="269"/>
      <c r="J77" s="269"/>
      <c r="K77" s="269"/>
      <c r="L77" s="269"/>
      <c r="M77" s="269"/>
      <c r="N77" s="270"/>
      <c r="O77" s="271" t="s">
        <v>3</v>
      </c>
      <c r="P77" s="272"/>
      <c r="Q77" s="272"/>
      <c r="R77" s="272"/>
      <c r="S77" s="272"/>
      <c r="T77" s="272"/>
      <c r="U77" s="272"/>
      <c r="V77" s="272"/>
      <c r="W77" s="266" t="s">
        <v>0</v>
      </c>
      <c r="X77" s="267"/>
      <c r="Y77" s="9" t="s">
        <v>1</v>
      </c>
      <c r="Z77" s="268" t="s">
        <v>2</v>
      </c>
      <c r="AA77" s="269"/>
      <c r="AB77" s="269"/>
      <c r="AC77" s="269"/>
      <c r="AD77" s="269"/>
      <c r="AE77" s="269"/>
      <c r="AF77" s="269"/>
      <c r="AG77" s="270"/>
      <c r="AH77" s="271" t="s">
        <v>3</v>
      </c>
      <c r="AI77" s="272"/>
      <c r="AJ77" s="272"/>
      <c r="AK77" s="272"/>
      <c r="AL77" s="272"/>
      <c r="AM77" s="272"/>
      <c r="AN77" s="272"/>
      <c r="AO77" s="273"/>
      <c r="AP77" s="289" t="s">
        <v>2</v>
      </c>
      <c r="AQ77" s="290"/>
      <c r="AR77" s="9" t="s">
        <v>1</v>
      </c>
      <c r="AS77" s="271" t="s">
        <v>3</v>
      </c>
      <c r="AT77" s="272"/>
      <c r="AU77" s="272"/>
      <c r="AV77" s="272"/>
      <c r="AW77" s="272"/>
      <c r="AX77" s="272"/>
      <c r="AY77" s="272"/>
      <c r="AZ77" s="273"/>
      <c r="BA77" s="8"/>
    </row>
    <row r="78" spans="1:53" s="34" customFormat="1" ht="16.5" customHeight="1">
      <c r="A78" s="6"/>
      <c r="B78" s="257"/>
      <c r="C78" s="7"/>
      <c r="D78" s="67" t="s">
        <v>33</v>
      </c>
      <c r="E78" s="61"/>
      <c r="F78" s="10"/>
      <c r="G78" s="11" t="s">
        <v>4</v>
      </c>
      <c r="H78" s="11" t="s">
        <v>5</v>
      </c>
      <c r="I78" s="11" t="s">
        <v>6</v>
      </c>
      <c r="J78" s="11" t="s">
        <v>7</v>
      </c>
      <c r="K78" s="11" t="s">
        <v>8</v>
      </c>
      <c r="L78" s="11" t="s">
        <v>9</v>
      </c>
      <c r="M78" s="11" t="s">
        <v>10</v>
      </c>
      <c r="N78" s="11" t="s">
        <v>11</v>
      </c>
      <c r="O78" s="12" t="s">
        <v>12</v>
      </c>
      <c r="P78" s="12" t="s">
        <v>13</v>
      </c>
      <c r="Q78" s="12" t="s">
        <v>14</v>
      </c>
      <c r="R78" s="12" t="s">
        <v>15</v>
      </c>
      <c r="S78" s="12" t="s">
        <v>16</v>
      </c>
      <c r="T78" s="12" t="s">
        <v>17</v>
      </c>
      <c r="U78" s="12" t="s">
        <v>18</v>
      </c>
      <c r="V78" s="251" t="s">
        <v>19</v>
      </c>
      <c r="W78" s="72" t="s">
        <v>33</v>
      </c>
      <c r="X78" s="32"/>
      <c r="Y78" s="10"/>
      <c r="Z78" s="11" t="s">
        <v>4</v>
      </c>
      <c r="AA78" s="11" t="s">
        <v>5</v>
      </c>
      <c r="AB78" s="11" t="s">
        <v>6</v>
      </c>
      <c r="AC78" s="11" t="s">
        <v>7</v>
      </c>
      <c r="AD78" s="11" t="s">
        <v>8</v>
      </c>
      <c r="AE78" s="11" t="s">
        <v>9</v>
      </c>
      <c r="AF78" s="11" t="s">
        <v>10</v>
      </c>
      <c r="AG78" s="11" t="s">
        <v>11</v>
      </c>
      <c r="AH78" s="12" t="s">
        <v>12</v>
      </c>
      <c r="AI78" s="12" t="s">
        <v>13</v>
      </c>
      <c r="AJ78" s="12" t="s">
        <v>14</v>
      </c>
      <c r="AK78" s="12" t="s">
        <v>15</v>
      </c>
      <c r="AL78" s="12" t="s">
        <v>16</v>
      </c>
      <c r="AM78" s="12" t="s">
        <v>17</v>
      </c>
      <c r="AN78" s="12" t="s">
        <v>18</v>
      </c>
      <c r="AO78" s="13" t="s">
        <v>19</v>
      </c>
      <c r="AP78" s="14"/>
      <c r="AQ78" s="15"/>
      <c r="AR78" s="10"/>
      <c r="AS78" s="12" t="s">
        <v>20</v>
      </c>
      <c r="AT78" s="12" t="s">
        <v>21</v>
      </c>
      <c r="AU78" s="12" t="s">
        <v>22</v>
      </c>
      <c r="AV78" s="12" t="s">
        <v>23</v>
      </c>
      <c r="AW78" s="12" t="s">
        <v>24</v>
      </c>
      <c r="AX78" s="12" t="s">
        <v>25</v>
      </c>
      <c r="AY78" s="12" t="s">
        <v>26</v>
      </c>
      <c r="AZ78" s="13" t="s">
        <v>27</v>
      </c>
      <c r="BA78" s="8"/>
    </row>
    <row r="79" spans="1:53" s="34" customFormat="1" ht="16.5" customHeight="1">
      <c r="A79" s="6"/>
      <c r="B79" s="257"/>
      <c r="C79" s="7"/>
      <c r="D79" s="68" t="s">
        <v>131</v>
      </c>
      <c r="E79" s="61"/>
      <c r="F79" s="24">
        <v>15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250"/>
      <c r="W79" s="328" t="s">
        <v>371</v>
      </c>
      <c r="X79" s="23"/>
      <c r="Y79" s="24">
        <v>10</v>
      </c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8"/>
      <c r="AP79" s="14"/>
      <c r="AQ79" s="20" t="s">
        <v>192</v>
      </c>
      <c r="AR79" s="24">
        <v>5</v>
      </c>
      <c r="AS79" s="21"/>
      <c r="AT79" s="21">
        <v>5</v>
      </c>
      <c r="AU79" s="21"/>
      <c r="AV79" s="21"/>
      <c r="AW79" s="21"/>
      <c r="AX79" s="21"/>
      <c r="AY79" s="21"/>
      <c r="AZ79" s="22"/>
      <c r="BA79" s="8"/>
    </row>
    <row r="80" spans="1:53" s="34" customFormat="1" ht="16.5" customHeight="1">
      <c r="A80" s="6"/>
      <c r="B80" s="257"/>
      <c r="C80" s="7"/>
      <c r="D80" s="66"/>
      <c r="E80" s="61"/>
      <c r="F80" s="24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250"/>
      <c r="W80" s="113" t="s">
        <v>28</v>
      </c>
      <c r="X80" s="23"/>
      <c r="Y80" s="24"/>
      <c r="Z80" s="17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17"/>
      <c r="AM80" s="17"/>
      <c r="AN80" s="17"/>
      <c r="AO80" s="18"/>
      <c r="AP80" s="14"/>
      <c r="AQ80" s="180"/>
      <c r="AR80" s="24"/>
      <c r="AS80" s="21"/>
      <c r="AT80" s="21"/>
      <c r="AU80" s="21"/>
      <c r="AV80" s="21"/>
      <c r="AW80" s="21"/>
      <c r="AX80" s="21"/>
      <c r="AY80" s="21"/>
      <c r="AZ80" s="22"/>
      <c r="BA80" s="8"/>
    </row>
    <row r="81" spans="1:53" s="34" customFormat="1" ht="16.5" customHeight="1">
      <c r="A81" s="6"/>
      <c r="B81" s="257"/>
      <c r="C81" s="7"/>
      <c r="D81" s="67"/>
      <c r="E81" s="61"/>
      <c r="F81" s="24"/>
      <c r="G81" s="17"/>
      <c r="H81" s="17"/>
      <c r="I81" s="17"/>
      <c r="J81" s="17"/>
      <c r="K81" s="17"/>
      <c r="L81" s="17"/>
      <c r="M81" s="17"/>
      <c r="N81" s="21"/>
      <c r="O81" s="17"/>
      <c r="P81" s="17"/>
      <c r="Q81" s="17"/>
      <c r="R81" s="17"/>
      <c r="S81" s="17"/>
      <c r="T81" s="17"/>
      <c r="U81" s="17"/>
      <c r="V81" s="250"/>
      <c r="W81" s="114" t="s">
        <v>372</v>
      </c>
      <c r="X81" s="23">
        <v>0.6</v>
      </c>
      <c r="Y81" s="24">
        <v>10</v>
      </c>
      <c r="Z81" s="17"/>
      <c r="AA81" s="75"/>
      <c r="AB81" s="75"/>
      <c r="AC81" s="75">
        <v>0.2</v>
      </c>
      <c r="AD81" s="75">
        <v>0.4</v>
      </c>
      <c r="AE81" s="75"/>
      <c r="AF81" s="75"/>
      <c r="AG81" s="75"/>
      <c r="AH81" s="75"/>
      <c r="AI81" s="75">
        <v>0.4</v>
      </c>
      <c r="AJ81" s="75">
        <v>0.2</v>
      </c>
      <c r="AK81" s="75"/>
      <c r="AL81" s="17"/>
      <c r="AM81" s="17"/>
      <c r="AN81" s="17"/>
      <c r="AO81" s="18"/>
      <c r="AP81" s="14"/>
      <c r="AQ81" s="33"/>
      <c r="AR81" s="24"/>
      <c r="AS81" s="21"/>
      <c r="AT81" s="21"/>
      <c r="AU81" s="21"/>
      <c r="AV81" s="21"/>
      <c r="AW81" s="21"/>
      <c r="AX81" s="21"/>
      <c r="AY81" s="21"/>
      <c r="AZ81" s="22"/>
      <c r="BA81" s="8"/>
    </row>
    <row r="82" spans="1:53" s="34" customFormat="1" ht="16.5" customHeight="1">
      <c r="A82" s="6"/>
      <c r="B82" s="257"/>
      <c r="C82" s="7"/>
      <c r="D82" s="67" t="s">
        <v>28</v>
      </c>
      <c r="E82" s="61"/>
      <c r="F82" s="24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17"/>
      <c r="U82" s="17"/>
      <c r="V82" s="250"/>
      <c r="W82" s="115" t="s">
        <v>373</v>
      </c>
      <c r="X82" s="23">
        <v>0.2</v>
      </c>
      <c r="Y82" s="24">
        <v>5</v>
      </c>
      <c r="Z82" s="17"/>
      <c r="AA82" s="75"/>
      <c r="AB82" s="75"/>
      <c r="AC82" s="75"/>
      <c r="AD82" s="75">
        <v>0.2</v>
      </c>
      <c r="AE82" s="75"/>
      <c r="AF82" s="75"/>
      <c r="AG82" s="75"/>
      <c r="AH82" s="75"/>
      <c r="AI82" s="75">
        <v>0.2</v>
      </c>
      <c r="AJ82" s="75"/>
      <c r="AK82" s="75"/>
      <c r="AL82" s="17"/>
      <c r="AM82" s="17"/>
      <c r="AN82" s="17"/>
      <c r="AO82" s="18"/>
      <c r="AP82" s="14"/>
      <c r="AQ82" s="34" t="s">
        <v>191</v>
      </c>
      <c r="AR82" s="24">
        <v>54</v>
      </c>
      <c r="AS82" s="21"/>
      <c r="AT82" s="21"/>
      <c r="AU82" s="21"/>
      <c r="AV82" s="21"/>
      <c r="AW82" s="21"/>
      <c r="AX82" s="21"/>
      <c r="AY82" s="21"/>
      <c r="AZ82" s="22"/>
      <c r="BA82" s="8"/>
    </row>
    <row r="83" spans="1:53" s="34" customFormat="1" ht="16.5" customHeight="1">
      <c r="A83" s="6"/>
      <c r="B83" s="257"/>
      <c r="C83" s="7"/>
      <c r="D83" s="108" t="s">
        <v>364</v>
      </c>
      <c r="E83" s="61"/>
      <c r="F83" s="24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17"/>
      <c r="U83" s="17"/>
      <c r="V83" s="250"/>
      <c r="W83" s="114" t="s">
        <v>392</v>
      </c>
      <c r="X83" s="23"/>
      <c r="Z83" s="17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17"/>
      <c r="AM83" s="17"/>
      <c r="AN83" s="17"/>
      <c r="AO83" s="18"/>
      <c r="AP83" s="14"/>
      <c r="AQ83" s="34" t="s">
        <v>188</v>
      </c>
      <c r="AR83" s="24"/>
      <c r="AS83" s="21"/>
      <c r="AT83" s="21"/>
      <c r="AU83" s="21">
        <v>18</v>
      </c>
      <c r="AV83" s="21"/>
      <c r="AW83" s="21"/>
      <c r="AX83" s="21"/>
      <c r="AY83" s="21"/>
      <c r="AZ83" s="22"/>
      <c r="BA83" s="8"/>
    </row>
    <row r="84" spans="1:53" s="34" customFormat="1" ht="16.5" customHeight="1">
      <c r="A84" s="6"/>
      <c r="B84" s="257"/>
      <c r="C84" s="7"/>
      <c r="D84" s="108" t="s">
        <v>365</v>
      </c>
      <c r="E84" s="61">
        <v>0.8</v>
      </c>
      <c r="F84" s="24">
        <v>15</v>
      </c>
      <c r="G84" s="75"/>
      <c r="H84" s="75"/>
      <c r="I84" s="75"/>
      <c r="J84" s="75"/>
      <c r="K84" s="75">
        <v>0.4</v>
      </c>
      <c r="L84" s="75"/>
      <c r="M84" s="75">
        <v>0.4</v>
      </c>
      <c r="N84" s="75"/>
      <c r="O84" s="75"/>
      <c r="P84" s="75">
        <v>0.8</v>
      </c>
      <c r="Q84" s="75"/>
      <c r="R84" s="75"/>
      <c r="S84" s="75"/>
      <c r="T84" s="17"/>
      <c r="U84" s="17"/>
      <c r="V84" s="250"/>
      <c r="W84" s="114" t="s">
        <v>410</v>
      </c>
      <c r="X84" s="23">
        <v>0.25</v>
      </c>
      <c r="Y84" s="330">
        <v>5</v>
      </c>
      <c r="Z84" s="17"/>
      <c r="AA84" s="75"/>
      <c r="AB84" s="75"/>
      <c r="AC84" s="75"/>
      <c r="AD84" s="75">
        <v>0.125</v>
      </c>
      <c r="AE84" s="75">
        <v>0.125</v>
      </c>
      <c r="AF84" s="75"/>
      <c r="AG84" s="75"/>
      <c r="AH84" s="75"/>
      <c r="AI84" s="75"/>
      <c r="AJ84" s="75">
        <v>0.25</v>
      </c>
      <c r="AK84" s="75"/>
      <c r="AL84" s="17"/>
      <c r="AM84" s="17"/>
      <c r="AN84" s="17"/>
      <c r="AO84" s="18"/>
      <c r="AP84" s="14"/>
      <c r="AQ84" s="34" t="s">
        <v>189</v>
      </c>
      <c r="AR84" s="24"/>
      <c r="AS84" s="21"/>
      <c r="AT84" s="21"/>
      <c r="AU84" s="21"/>
      <c r="AV84" s="21"/>
      <c r="AW84" s="21"/>
      <c r="AX84" s="21">
        <v>18</v>
      </c>
      <c r="AY84" s="21"/>
      <c r="AZ84" s="22"/>
      <c r="BA84" s="8"/>
    </row>
    <row r="85" spans="1:53" s="34" customFormat="1" ht="16.5" customHeight="1">
      <c r="A85" s="6"/>
      <c r="B85" s="257"/>
      <c r="C85" s="7"/>
      <c r="D85" s="108"/>
      <c r="E85" s="61"/>
      <c r="F85" s="24">
        <v>2</v>
      </c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17"/>
      <c r="U85" s="17"/>
      <c r="V85" s="250"/>
      <c r="W85" s="114" t="s">
        <v>411</v>
      </c>
      <c r="X85" s="23">
        <v>0.25</v>
      </c>
      <c r="Y85" s="24">
        <v>5</v>
      </c>
      <c r="Z85" s="331">
        <v>0.125</v>
      </c>
      <c r="AA85" s="75"/>
      <c r="AB85" s="75"/>
      <c r="AC85" s="75"/>
      <c r="AD85" s="75"/>
      <c r="AE85" s="75"/>
      <c r="AF85" s="75">
        <v>0.125</v>
      </c>
      <c r="AG85" s="75"/>
      <c r="AH85" s="75"/>
      <c r="AI85" s="75"/>
      <c r="AJ85" s="75">
        <v>0.25</v>
      </c>
      <c r="AK85" s="75"/>
      <c r="AL85" s="17"/>
      <c r="AM85" s="17"/>
      <c r="AN85" s="17"/>
      <c r="AO85" s="18"/>
      <c r="AP85" s="14"/>
      <c r="AQ85" s="34" t="s">
        <v>190</v>
      </c>
      <c r="AR85" s="24"/>
      <c r="AS85" s="21"/>
      <c r="AT85" s="21"/>
      <c r="AU85" s="21"/>
      <c r="AV85" s="21"/>
      <c r="AW85" s="21">
        <v>18</v>
      </c>
      <c r="AX85" s="21"/>
      <c r="AY85" s="21"/>
      <c r="AZ85" s="22"/>
      <c r="BA85" s="8"/>
    </row>
    <row r="86" spans="1:53" s="34" customFormat="1" ht="16.5" customHeight="1">
      <c r="A86" s="6"/>
      <c r="B86" s="257"/>
      <c r="C86" s="7"/>
      <c r="D86" s="108"/>
      <c r="E86" s="61"/>
      <c r="F86" s="24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17"/>
      <c r="U86" s="17"/>
      <c r="V86" s="250"/>
      <c r="W86" s="114" t="s">
        <v>374</v>
      </c>
      <c r="X86" s="23"/>
      <c r="Y86" s="24"/>
      <c r="Z86" s="17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17"/>
      <c r="AM86" s="17"/>
      <c r="AN86" s="17"/>
      <c r="AO86" s="18"/>
      <c r="AP86" s="14"/>
      <c r="AR86" s="24"/>
      <c r="AS86" s="21"/>
      <c r="AT86" s="21"/>
      <c r="AU86" s="21"/>
      <c r="AV86" s="21"/>
      <c r="AW86" s="21"/>
      <c r="AX86" s="21"/>
      <c r="AY86" s="21"/>
      <c r="AZ86" s="22"/>
      <c r="BA86" s="8"/>
    </row>
    <row r="87" spans="1:53" s="34" customFormat="1" ht="16.5" customHeight="1">
      <c r="A87" s="6"/>
      <c r="B87" s="257"/>
      <c r="C87" s="7"/>
      <c r="D87" s="57"/>
      <c r="E87" s="61"/>
      <c r="F87" s="24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17"/>
      <c r="U87" s="17"/>
      <c r="V87" s="250"/>
      <c r="W87" s="114" t="s">
        <v>391</v>
      </c>
      <c r="X87" s="23">
        <v>0.3</v>
      </c>
      <c r="Y87" s="24">
        <v>6</v>
      </c>
      <c r="Z87" s="17"/>
      <c r="AA87" s="75"/>
      <c r="AB87" s="75"/>
      <c r="AC87" s="75"/>
      <c r="AD87" s="75">
        <v>0.3</v>
      </c>
      <c r="AE87" s="75"/>
      <c r="AF87" s="75"/>
      <c r="AG87" s="75"/>
      <c r="AH87" s="75"/>
      <c r="AI87" s="75">
        <v>0.1</v>
      </c>
      <c r="AJ87" s="75">
        <v>0.1</v>
      </c>
      <c r="AK87" s="75">
        <v>0.1</v>
      </c>
      <c r="AL87" s="17"/>
      <c r="AM87" s="17"/>
      <c r="AN87" s="17"/>
      <c r="AO87" s="18"/>
      <c r="AP87" s="14"/>
      <c r="AQ87" s="180"/>
      <c r="AR87" s="24"/>
      <c r="AS87" s="21"/>
      <c r="AT87" s="21"/>
      <c r="AU87" s="21"/>
      <c r="AV87" s="21"/>
      <c r="AW87" s="21"/>
      <c r="AX87" s="21"/>
      <c r="AY87" s="21"/>
      <c r="AZ87" s="22"/>
      <c r="BA87" s="8"/>
    </row>
    <row r="88" spans="1:53" s="34" customFormat="1" ht="16.5" customHeight="1">
      <c r="A88" s="6"/>
      <c r="B88" s="257"/>
      <c r="C88" s="7"/>
      <c r="D88" s="19"/>
      <c r="E88" s="61"/>
      <c r="F88" s="24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17"/>
      <c r="U88" s="17"/>
      <c r="V88" s="250"/>
      <c r="W88" s="114" t="s">
        <v>393</v>
      </c>
      <c r="X88" s="23">
        <v>0.3</v>
      </c>
      <c r="Y88" s="24">
        <v>6</v>
      </c>
      <c r="Z88" s="17"/>
      <c r="AA88" s="75"/>
      <c r="AB88" s="75"/>
      <c r="AC88" s="75"/>
      <c r="AD88" s="75">
        <v>0.3</v>
      </c>
      <c r="AE88" s="75"/>
      <c r="AF88" s="75"/>
      <c r="AG88" s="75"/>
      <c r="AH88" s="75"/>
      <c r="AI88" s="75"/>
      <c r="AJ88" s="75">
        <v>0.3</v>
      </c>
      <c r="AK88" s="75"/>
      <c r="AL88" s="17"/>
      <c r="AM88" s="17"/>
      <c r="AN88" s="17"/>
      <c r="AO88" s="18"/>
      <c r="AP88" s="14"/>
      <c r="AQ88" s="15"/>
      <c r="AR88" s="24"/>
      <c r="AS88" s="21"/>
      <c r="AT88" s="21"/>
      <c r="AU88" s="21"/>
      <c r="AV88" s="21"/>
      <c r="AW88" s="21"/>
      <c r="AX88" s="21"/>
      <c r="AY88" s="21"/>
      <c r="AZ88" s="22"/>
      <c r="BA88" s="8"/>
    </row>
    <row r="89" spans="1:53" s="34" customFormat="1" ht="16.5" customHeight="1">
      <c r="A89" s="6"/>
      <c r="B89" s="257"/>
      <c r="C89" s="7"/>
      <c r="D89" s="108" t="s">
        <v>105</v>
      </c>
      <c r="E89" s="61"/>
      <c r="F89" s="24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17"/>
      <c r="U89" s="17"/>
      <c r="V89" s="250"/>
      <c r="W89" s="81" t="s">
        <v>394</v>
      </c>
      <c r="X89" s="23">
        <v>0.3</v>
      </c>
      <c r="Y89" s="24">
        <v>6</v>
      </c>
      <c r="Z89" s="17"/>
      <c r="AA89" s="75"/>
      <c r="AB89" s="75">
        <v>0.3</v>
      </c>
      <c r="AC89" s="75"/>
      <c r="AD89" s="75"/>
      <c r="AE89" s="75"/>
      <c r="AF89" s="75"/>
      <c r="AG89" s="75"/>
      <c r="AH89" s="75"/>
      <c r="AI89" s="75">
        <v>0.2</v>
      </c>
      <c r="AJ89" s="75"/>
      <c r="AK89" s="75">
        <v>0.1</v>
      </c>
      <c r="AL89" s="17"/>
      <c r="AM89" s="17"/>
      <c r="AN89" s="17"/>
      <c r="AO89" s="18"/>
      <c r="AP89" s="14"/>
      <c r="AQ89" s="78" t="s">
        <v>193</v>
      </c>
      <c r="AR89" s="24">
        <v>1</v>
      </c>
      <c r="AS89" s="21">
        <v>1</v>
      </c>
      <c r="AT89" s="21"/>
      <c r="AU89" s="21"/>
      <c r="AV89" s="21"/>
      <c r="AW89" s="21"/>
      <c r="AX89" s="21"/>
      <c r="AY89" s="21"/>
      <c r="AZ89" s="22"/>
      <c r="BA89" s="8"/>
    </row>
    <row r="90" spans="1:53" s="34" customFormat="1" ht="16.5" customHeight="1">
      <c r="A90" s="6"/>
      <c r="B90" s="257"/>
      <c r="C90" s="7"/>
      <c r="D90" s="108" t="s">
        <v>366</v>
      </c>
      <c r="E90" s="61">
        <v>0.8</v>
      </c>
      <c r="F90" s="24">
        <v>15</v>
      </c>
      <c r="G90" s="75"/>
      <c r="H90" s="75"/>
      <c r="I90" s="75"/>
      <c r="J90" s="75"/>
      <c r="K90" s="75">
        <v>0.8</v>
      </c>
      <c r="L90" s="75"/>
      <c r="M90" s="75"/>
      <c r="N90" s="75"/>
      <c r="O90" s="75"/>
      <c r="P90" s="75"/>
      <c r="Q90" s="75"/>
      <c r="R90" s="75"/>
      <c r="S90" s="75"/>
      <c r="T90" s="17"/>
      <c r="U90" s="17"/>
      <c r="V90" s="250"/>
      <c r="W90" s="81" t="s">
        <v>401</v>
      </c>
      <c r="X90" s="23"/>
      <c r="Y90" s="24"/>
      <c r="Z90" s="17"/>
      <c r="AA90" s="75"/>
      <c r="AB90" s="75"/>
      <c r="AC90" s="75"/>
      <c r="AD90" s="75">
        <v>0.1</v>
      </c>
      <c r="AE90" s="75"/>
      <c r="AF90" s="75"/>
      <c r="AG90" s="75"/>
      <c r="AH90" s="75"/>
      <c r="AI90" s="75"/>
      <c r="AJ90" s="75">
        <v>0.1</v>
      </c>
      <c r="AK90" s="75"/>
      <c r="AL90" s="17"/>
      <c r="AM90" s="17"/>
      <c r="AN90" s="17"/>
      <c r="AO90" s="18"/>
      <c r="AP90" s="14"/>
      <c r="AQ90" s="15"/>
      <c r="AR90" s="24"/>
      <c r="AS90" s="21"/>
      <c r="AT90" s="21"/>
      <c r="AU90" s="21"/>
      <c r="AV90" s="21"/>
      <c r="AW90" s="21"/>
      <c r="AX90" s="21"/>
      <c r="AY90" s="21"/>
      <c r="AZ90" s="22"/>
      <c r="BA90" s="8"/>
    </row>
    <row r="91" spans="1:53" s="34" customFormat="1" ht="16.5" customHeight="1">
      <c r="A91" s="6"/>
      <c r="B91" s="257"/>
      <c r="C91" s="7"/>
      <c r="D91" s="108" t="s">
        <v>369</v>
      </c>
      <c r="E91" s="61">
        <v>0.8</v>
      </c>
      <c r="F91" s="24">
        <v>16</v>
      </c>
      <c r="G91" s="75">
        <v>0.8</v>
      </c>
      <c r="H91" s="75"/>
      <c r="I91" s="75"/>
      <c r="J91" s="75"/>
      <c r="K91" s="75"/>
      <c r="L91" s="75"/>
      <c r="M91" s="75"/>
      <c r="N91" s="75"/>
      <c r="O91" s="75"/>
      <c r="P91" s="75">
        <v>0.2</v>
      </c>
      <c r="Q91" s="75">
        <v>0.2</v>
      </c>
      <c r="R91" s="75">
        <v>0.2</v>
      </c>
      <c r="S91" s="75"/>
      <c r="T91" s="75">
        <v>0.2</v>
      </c>
      <c r="U91" s="17"/>
      <c r="V91" s="250"/>
      <c r="W91" s="81" t="s">
        <v>402</v>
      </c>
      <c r="X91" s="23"/>
      <c r="Y91" s="24"/>
      <c r="Z91" s="75"/>
      <c r="AA91" s="75"/>
      <c r="AB91" s="75"/>
      <c r="AC91" s="75"/>
      <c r="AD91" s="75">
        <v>0.1</v>
      </c>
      <c r="AE91" s="75"/>
      <c r="AF91" s="75"/>
      <c r="AG91" s="75"/>
      <c r="AH91" s="75"/>
      <c r="AI91" s="75">
        <v>0.1</v>
      </c>
      <c r="AJ91" s="75"/>
      <c r="AK91" s="75"/>
      <c r="AL91" s="75"/>
      <c r="AM91" s="75"/>
      <c r="AN91" s="75"/>
      <c r="AO91" s="18"/>
      <c r="AP91" s="14"/>
      <c r="AQ91" s="15"/>
      <c r="AR91" s="24"/>
      <c r="AS91" s="21"/>
      <c r="AT91" s="21"/>
      <c r="AU91" s="21"/>
      <c r="AV91" s="21"/>
      <c r="AW91" s="21"/>
      <c r="AX91" s="21"/>
      <c r="AY91" s="21"/>
      <c r="AZ91" s="22"/>
      <c r="BA91" s="8"/>
    </row>
    <row r="92" spans="1:53" s="34" customFormat="1" ht="16.5" customHeight="1">
      <c r="A92" s="6"/>
      <c r="B92" s="257"/>
      <c r="C92" s="7"/>
      <c r="D92" s="108" t="s">
        <v>367</v>
      </c>
      <c r="E92" s="61">
        <v>0.8</v>
      </c>
      <c r="F92" s="24">
        <v>15</v>
      </c>
      <c r="G92" s="75"/>
      <c r="H92" s="75"/>
      <c r="I92" s="75"/>
      <c r="J92" s="75"/>
      <c r="K92" s="75">
        <v>0.8</v>
      </c>
      <c r="L92" s="75"/>
      <c r="M92" s="75"/>
      <c r="N92" s="75"/>
      <c r="O92" s="75"/>
      <c r="P92" s="75"/>
      <c r="Q92" s="75"/>
      <c r="R92" s="75"/>
      <c r="S92" s="75"/>
      <c r="T92" s="75"/>
      <c r="U92" s="17"/>
      <c r="V92" s="250"/>
      <c r="W92" s="81" t="s">
        <v>395</v>
      </c>
      <c r="X92" s="23"/>
      <c r="Y92" s="24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18"/>
      <c r="AP92" s="14"/>
      <c r="AQ92" s="15"/>
      <c r="AR92" s="24"/>
      <c r="AS92" s="21"/>
      <c r="AT92" s="21"/>
      <c r="AU92" s="21"/>
      <c r="AV92" s="21"/>
      <c r="AW92" s="21"/>
      <c r="AX92" s="21"/>
      <c r="AY92" s="21"/>
      <c r="AZ92" s="22"/>
      <c r="BA92" s="8"/>
    </row>
    <row r="93" spans="1:53" s="34" customFormat="1" ht="16.5" customHeight="1">
      <c r="A93" s="6"/>
      <c r="B93" s="257"/>
      <c r="C93" s="7"/>
      <c r="D93" s="108" t="s">
        <v>106</v>
      </c>
      <c r="E93" s="61">
        <v>1.6</v>
      </c>
      <c r="F93" s="24">
        <v>28</v>
      </c>
      <c r="G93" s="75"/>
      <c r="H93" s="75"/>
      <c r="I93" s="76"/>
      <c r="J93" s="76"/>
      <c r="K93" s="75">
        <v>1.6</v>
      </c>
      <c r="L93" s="76"/>
      <c r="M93" s="76"/>
      <c r="N93" s="76"/>
      <c r="O93" s="75"/>
      <c r="P93" s="75">
        <v>0.4</v>
      </c>
      <c r="Q93" s="75">
        <v>0.4</v>
      </c>
      <c r="R93" s="75">
        <v>0.4</v>
      </c>
      <c r="S93" s="75"/>
      <c r="T93" s="75">
        <v>0.4</v>
      </c>
      <c r="U93" s="17"/>
      <c r="V93" s="250"/>
      <c r="W93" s="81" t="s">
        <v>396</v>
      </c>
      <c r="X93" s="23">
        <v>0.4</v>
      </c>
      <c r="Y93" s="24">
        <v>7</v>
      </c>
      <c r="Z93" s="75"/>
      <c r="AA93" s="75"/>
      <c r="AB93" s="75"/>
      <c r="AC93" s="75"/>
      <c r="AD93" s="75">
        <v>0.4</v>
      </c>
      <c r="AE93" s="75"/>
      <c r="AF93" s="75"/>
      <c r="AG93" s="75"/>
      <c r="AH93" s="75"/>
      <c r="AI93" s="75"/>
      <c r="AJ93" s="75">
        <v>0.4</v>
      </c>
      <c r="AK93" s="75"/>
      <c r="AL93" s="75"/>
      <c r="AM93" s="75"/>
      <c r="AN93" s="75"/>
      <c r="AO93" s="18"/>
      <c r="AP93" s="14"/>
      <c r="AQ93" s="15"/>
      <c r="AR93" s="24"/>
      <c r="AS93" s="21"/>
      <c r="AT93" s="21"/>
      <c r="AU93" s="21"/>
      <c r="AV93" s="21"/>
      <c r="AW93" s="21"/>
      <c r="AX93" s="21"/>
      <c r="AY93" s="21"/>
      <c r="AZ93" s="22"/>
      <c r="BA93" s="8"/>
    </row>
    <row r="94" spans="1:53" s="34" customFormat="1" ht="16.5" customHeight="1">
      <c r="A94" s="6"/>
      <c r="B94" s="257"/>
      <c r="C94" s="7"/>
      <c r="D94" s="108" t="s">
        <v>368</v>
      </c>
      <c r="E94" s="61">
        <v>0.8</v>
      </c>
      <c r="F94" s="24">
        <v>20</v>
      </c>
      <c r="G94" s="75"/>
      <c r="H94" s="75"/>
      <c r="I94" s="76"/>
      <c r="J94" s="76"/>
      <c r="K94" s="75">
        <v>0.8</v>
      </c>
      <c r="L94" s="76"/>
      <c r="M94" s="76"/>
      <c r="N94" s="76"/>
      <c r="O94" s="75"/>
      <c r="P94" s="75">
        <v>0.8</v>
      </c>
      <c r="Q94" s="75"/>
      <c r="R94" s="75"/>
      <c r="S94" s="75"/>
      <c r="T94" s="17"/>
      <c r="U94" s="17"/>
      <c r="V94" s="250"/>
      <c r="W94" s="81" t="s">
        <v>397</v>
      </c>
      <c r="X94" s="23">
        <v>0.4</v>
      </c>
      <c r="Y94" s="24">
        <v>7</v>
      </c>
      <c r="Z94" s="75"/>
      <c r="AA94" s="75"/>
      <c r="AB94" s="75"/>
      <c r="AC94" s="75"/>
      <c r="AD94" s="75">
        <v>0.4</v>
      </c>
      <c r="AE94" s="75"/>
      <c r="AF94" s="75"/>
      <c r="AG94" s="75"/>
      <c r="AH94" s="75"/>
      <c r="AI94" s="75"/>
      <c r="AJ94" s="75">
        <v>0.3</v>
      </c>
      <c r="AK94" s="75">
        <v>0.05</v>
      </c>
      <c r="AL94" s="75">
        <v>0.05</v>
      </c>
      <c r="AM94" s="75"/>
      <c r="AN94" s="75"/>
      <c r="AO94" s="18"/>
      <c r="AP94" s="14"/>
      <c r="AQ94" s="15"/>
      <c r="AR94" s="24"/>
      <c r="AS94" s="21"/>
      <c r="AT94" s="21"/>
      <c r="AU94" s="21"/>
      <c r="AV94" s="21"/>
      <c r="AW94" s="21"/>
      <c r="AX94" s="21"/>
      <c r="AY94" s="21"/>
      <c r="AZ94" s="22"/>
      <c r="BA94" s="8"/>
    </row>
    <row r="95" spans="1:53" s="34" customFormat="1" ht="16.5" customHeight="1">
      <c r="A95" s="6"/>
      <c r="B95" s="257"/>
      <c r="C95" s="7"/>
      <c r="D95" s="82" t="s">
        <v>370</v>
      </c>
      <c r="E95" s="63"/>
      <c r="F95" s="24"/>
      <c r="G95" s="30"/>
      <c r="H95" s="30"/>
      <c r="I95" s="30"/>
      <c r="J95" s="30"/>
      <c r="K95" s="30"/>
      <c r="L95" s="30"/>
      <c r="M95" s="30"/>
      <c r="N95" s="31"/>
      <c r="O95" s="17"/>
      <c r="P95" s="17"/>
      <c r="Q95" s="17"/>
      <c r="R95" s="75"/>
      <c r="S95" s="75"/>
      <c r="T95" s="17"/>
      <c r="U95" s="17"/>
      <c r="V95" s="250"/>
      <c r="W95" s="81" t="s">
        <v>398</v>
      </c>
      <c r="X95" s="23">
        <v>0.4</v>
      </c>
      <c r="Y95" s="24">
        <v>7</v>
      </c>
      <c r="Z95" s="75"/>
      <c r="AA95" s="75"/>
      <c r="AB95" s="75"/>
      <c r="AC95" s="75"/>
      <c r="AD95" s="75">
        <v>0.4</v>
      </c>
      <c r="AE95" s="75"/>
      <c r="AF95" s="75"/>
      <c r="AG95" s="75"/>
      <c r="AH95" s="75"/>
      <c r="AI95" s="75"/>
      <c r="AJ95" s="75">
        <v>0.2</v>
      </c>
      <c r="AK95" s="75">
        <v>0.1</v>
      </c>
      <c r="AL95" s="75">
        <v>0.1</v>
      </c>
      <c r="AM95" s="75"/>
      <c r="AN95" s="75"/>
      <c r="AO95" s="18"/>
      <c r="AP95" s="14"/>
      <c r="AQ95" s="15"/>
      <c r="AR95" s="24"/>
      <c r="AS95" s="21"/>
      <c r="AT95" s="21"/>
      <c r="AU95" s="21"/>
      <c r="AV95" s="21"/>
      <c r="AW95" s="21"/>
      <c r="AX95" s="21"/>
      <c r="AY95" s="21"/>
      <c r="AZ95" s="22"/>
      <c r="BA95" s="8"/>
    </row>
    <row r="96" spans="1:53" s="34" customFormat="1" ht="16.5" customHeight="1">
      <c r="A96" s="6"/>
      <c r="B96" s="257"/>
      <c r="C96" s="7"/>
      <c r="D96" s="81"/>
      <c r="E96" s="61"/>
      <c r="F96" s="29"/>
      <c r="G96" s="17"/>
      <c r="H96" s="17"/>
      <c r="I96" s="30"/>
      <c r="J96" s="30"/>
      <c r="K96" s="30"/>
      <c r="L96" s="30"/>
      <c r="M96" s="30"/>
      <c r="N96" s="31"/>
      <c r="O96" s="17"/>
      <c r="P96" s="17"/>
      <c r="Q96" s="17"/>
      <c r="R96" s="75"/>
      <c r="S96" s="75"/>
      <c r="T96" s="17"/>
      <c r="U96" s="17"/>
      <c r="V96" s="250"/>
      <c r="W96" s="81" t="s">
        <v>399</v>
      </c>
      <c r="X96" s="23">
        <v>0.4</v>
      </c>
      <c r="Y96" s="24">
        <v>7</v>
      </c>
      <c r="Z96" s="75"/>
      <c r="AA96" s="75"/>
      <c r="AB96" s="75"/>
      <c r="AC96" s="75"/>
      <c r="AD96" s="75">
        <v>0.4</v>
      </c>
      <c r="AE96" s="75"/>
      <c r="AF96" s="75"/>
      <c r="AG96" s="75"/>
      <c r="AH96" s="75"/>
      <c r="AI96" s="75"/>
      <c r="AJ96" s="75">
        <v>0.1</v>
      </c>
      <c r="AK96" s="75">
        <v>0.15</v>
      </c>
      <c r="AL96" s="75">
        <v>0.15</v>
      </c>
      <c r="AM96" s="75"/>
      <c r="AN96" s="75"/>
      <c r="AO96" s="18"/>
      <c r="AP96" s="14"/>
      <c r="AQ96" s="15"/>
      <c r="AR96" s="24"/>
      <c r="AS96" s="21"/>
      <c r="AT96" s="21"/>
      <c r="AU96" s="21"/>
      <c r="AV96" s="21"/>
      <c r="AW96" s="21"/>
      <c r="AX96" s="21"/>
      <c r="AY96" s="21"/>
      <c r="AZ96" s="22"/>
      <c r="BA96" s="8"/>
    </row>
    <row r="97" spans="1:53" s="34" customFormat="1" ht="16.5" customHeight="1">
      <c r="A97" s="6"/>
      <c r="B97" s="257"/>
      <c r="C97" s="7"/>
      <c r="D97" s="79" t="s">
        <v>31</v>
      </c>
      <c r="E97" s="61"/>
      <c r="F97" s="24"/>
      <c r="G97" s="17"/>
      <c r="H97" s="17"/>
      <c r="I97" s="75"/>
      <c r="J97" s="75"/>
      <c r="K97" s="75"/>
      <c r="L97" s="75"/>
      <c r="M97" s="75"/>
      <c r="N97" s="75"/>
      <c r="O97" s="75"/>
      <c r="P97" s="75"/>
      <c r="Q97" s="17"/>
      <c r="R97" s="17"/>
      <c r="S97" s="17"/>
      <c r="T97" s="17"/>
      <c r="U97" s="17"/>
      <c r="V97" s="250"/>
      <c r="W97" s="81" t="s">
        <v>398</v>
      </c>
      <c r="X97" s="23">
        <v>0.4</v>
      </c>
      <c r="Y97" s="24">
        <v>7</v>
      </c>
      <c r="Z97" s="75"/>
      <c r="AA97" s="75"/>
      <c r="AB97" s="75"/>
      <c r="AC97" s="75"/>
      <c r="AD97" s="75">
        <v>0.4</v>
      </c>
      <c r="AE97" s="75"/>
      <c r="AF97" s="75"/>
      <c r="AG97" s="75"/>
      <c r="AH97" s="75"/>
      <c r="AI97" s="75"/>
      <c r="AJ97" s="75">
        <v>0.2</v>
      </c>
      <c r="AK97" s="75">
        <v>0.1</v>
      </c>
      <c r="AL97" s="75">
        <v>0.1</v>
      </c>
      <c r="AM97" s="75"/>
      <c r="AN97" s="75"/>
      <c r="AO97" s="18"/>
      <c r="AP97" s="14"/>
      <c r="AQ97" s="15"/>
      <c r="AR97" s="24"/>
      <c r="AS97" s="21"/>
      <c r="AT97" s="21"/>
      <c r="AU97" s="21"/>
      <c r="AV97" s="21"/>
      <c r="AW97" s="21"/>
      <c r="AX97" s="21"/>
      <c r="AY97" s="21"/>
      <c r="AZ97" s="22"/>
      <c r="BA97" s="8"/>
    </row>
    <row r="98" spans="1:53" s="34" customFormat="1" ht="16.5" customHeight="1">
      <c r="A98" s="6"/>
      <c r="B98" s="257"/>
      <c r="C98" s="7"/>
      <c r="D98" s="108" t="s">
        <v>107</v>
      </c>
      <c r="E98" s="61">
        <v>0.4</v>
      </c>
      <c r="F98" s="24">
        <v>9</v>
      </c>
      <c r="G98" s="17"/>
      <c r="H98" s="17"/>
      <c r="I98" s="75">
        <v>0.15</v>
      </c>
      <c r="J98" s="75">
        <v>0.05</v>
      </c>
      <c r="K98" s="75">
        <v>0.2</v>
      </c>
      <c r="L98" s="75"/>
      <c r="M98" s="75"/>
      <c r="N98" s="75"/>
      <c r="O98" s="75"/>
      <c r="P98" s="75">
        <v>0.4</v>
      </c>
      <c r="Q98" s="17"/>
      <c r="R98" s="17"/>
      <c r="S98" s="17"/>
      <c r="T98" s="17"/>
      <c r="U98" s="17"/>
      <c r="V98" s="250"/>
      <c r="W98" s="81" t="s">
        <v>400</v>
      </c>
      <c r="X98" s="23">
        <v>0.2</v>
      </c>
      <c r="Y98" s="24">
        <v>5</v>
      </c>
      <c r="Z98" s="75"/>
      <c r="AA98" s="75"/>
      <c r="AB98" s="75">
        <v>0.1</v>
      </c>
      <c r="AC98" s="75"/>
      <c r="AD98" s="75">
        <v>0.1</v>
      </c>
      <c r="AE98" s="75"/>
      <c r="AF98" s="75"/>
      <c r="AG98" s="75"/>
      <c r="AH98" s="75"/>
      <c r="AI98" s="75">
        <v>0.2</v>
      </c>
      <c r="AJ98" s="75"/>
      <c r="AK98" s="75"/>
      <c r="AL98" s="75"/>
      <c r="AM98" s="75"/>
      <c r="AN98" s="75"/>
      <c r="AO98" s="18"/>
      <c r="AP98" s="14"/>
      <c r="AQ98" s="15"/>
      <c r="AR98" s="24"/>
      <c r="AS98" s="21"/>
      <c r="AT98" s="21"/>
      <c r="AU98" s="21"/>
      <c r="AV98" s="21"/>
      <c r="AW98" s="21"/>
      <c r="AX98" s="21"/>
      <c r="AY98" s="21"/>
      <c r="AZ98" s="22"/>
      <c r="BA98" s="8"/>
    </row>
    <row r="99" spans="1:53" s="34" customFormat="1" ht="16.5" customHeight="1">
      <c r="A99" s="6"/>
      <c r="B99" s="257"/>
      <c r="C99" s="7"/>
      <c r="D99" s="14"/>
      <c r="E99" s="61"/>
      <c r="F99" s="24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250"/>
      <c r="W99" s="81" t="s">
        <v>405</v>
      </c>
      <c r="X99" s="23"/>
      <c r="Y99" s="24"/>
      <c r="Z99" s="75"/>
      <c r="AA99" s="75"/>
      <c r="AB99" s="76"/>
      <c r="AC99" s="76"/>
      <c r="AD99" s="76"/>
      <c r="AE99" s="76"/>
      <c r="AF99" s="76"/>
      <c r="AG99" s="76"/>
      <c r="AH99" s="75"/>
      <c r="AI99" s="75"/>
      <c r="AJ99" s="75"/>
      <c r="AK99" s="75"/>
      <c r="AL99" s="75"/>
      <c r="AM99" s="75"/>
      <c r="AN99" s="75"/>
      <c r="AO99" s="18"/>
      <c r="AP99" s="14"/>
      <c r="AQ99" s="15"/>
      <c r="AR99" s="24"/>
      <c r="AS99" s="21"/>
      <c r="AT99" s="21"/>
      <c r="AU99" s="21"/>
      <c r="AV99" s="21"/>
      <c r="AW99" s="21"/>
      <c r="AX99" s="21"/>
      <c r="AY99" s="21"/>
      <c r="AZ99" s="22"/>
      <c r="BA99" s="8"/>
    </row>
    <row r="100" spans="1:53" s="34" customFormat="1" ht="16.5" customHeight="1">
      <c r="A100" s="6"/>
      <c r="B100" s="257"/>
      <c r="C100" s="7"/>
      <c r="D100" s="14"/>
      <c r="E100" s="61"/>
      <c r="F100" s="24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250"/>
      <c r="W100" s="81" t="s">
        <v>403</v>
      </c>
      <c r="X100" s="23">
        <v>0.9</v>
      </c>
      <c r="Y100" s="24">
        <v>16</v>
      </c>
      <c r="Z100" s="75"/>
      <c r="AA100" s="75"/>
      <c r="AB100" s="76"/>
      <c r="AC100" s="76"/>
      <c r="AD100" s="76"/>
      <c r="AE100" s="76"/>
      <c r="AF100" s="76"/>
      <c r="AG100" s="76"/>
      <c r="AH100" s="75"/>
      <c r="AI100" s="75"/>
      <c r="AJ100" s="75"/>
      <c r="AK100" s="75"/>
      <c r="AL100" s="75"/>
      <c r="AM100" s="75"/>
      <c r="AN100" s="75"/>
      <c r="AO100" s="18"/>
      <c r="AP100" s="14"/>
      <c r="AQ100" s="15"/>
      <c r="AR100" s="24"/>
      <c r="AS100" s="21"/>
      <c r="AT100" s="21"/>
      <c r="AU100" s="21"/>
      <c r="AV100" s="21"/>
      <c r="AW100" s="21"/>
      <c r="AX100" s="21"/>
      <c r="AY100" s="21"/>
      <c r="AZ100" s="22"/>
      <c r="BA100" s="8"/>
    </row>
    <row r="101" spans="1:53" s="34" customFormat="1" ht="16.5" customHeight="1">
      <c r="A101" s="6"/>
      <c r="B101" s="257"/>
      <c r="C101" s="7"/>
      <c r="D101" s="14"/>
      <c r="E101" s="61"/>
      <c r="F101" s="24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250"/>
      <c r="W101" s="81" t="s">
        <v>404</v>
      </c>
      <c r="X101" s="23"/>
      <c r="Y101" s="24"/>
      <c r="Z101" s="75"/>
      <c r="AA101" s="75"/>
      <c r="AB101" s="76"/>
      <c r="AC101" s="76">
        <v>0.3</v>
      </c>
      <c r="AD101" s="75">
        <v>0.6</v>
      </c>
      <c r="AE101" s="75"/>
      <c r="AF101" s="75"/>
      <c r="AG101" s="75"/>
      <c r="AH101" s="75"/>
      <c r="AI101" s="75"/>
      <c r="AJ101" s="75">
        <v>0.9</v>
      </c>
      <c r="AK101" s="75"/>
      <c r="AL101" s="75"/>
      <c r="AM101" s="75"/>
      <c r="AN101" s="75"/>
      <c r="AO101" s="18"/>
      <c r="AP101" s="14"/>
      <c r="AQ101" s="58"/>
      <c r="AR101" s="24"/>
      <c r="AS101" s="21"/>
      <c r="AT101" s="21"/>
      <c r="AU101" s="21"/>
      <c r="AV101" s="21"/>
      <c r="AW101" s="21"/>
      <c r="AX101" s="21"/>
      <c r="AY101" s="21"/>
      <c r="AZ101" s="22"/>
      <c r="BA101" s="8"/>
    </row>
    <row r="102" spans="1:53" s="34" customFormat="1" ht="16.5" customHeight="1">
      <c r="A102" s="6"/>
      <c r="B102" s="257"/>
      <c r="C102" s="7"/>
      <c r="D102" s="66"/>
      <c r="E102" s="61"/>
      <c r="F102" s="24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250"/>
      <c r="W102" s="81" t="s">
        <v>400</v>
      </c>
      <c r="X102" s="23">
        <v>0.2</v>
      </c>
      <c r="Y102" s="24">
        <v>4</v>
      </c>
      <c r="Z102" s="75"/>
      <c r="AA102" s="75"/>
      <c r="AB102" s="75">
        <v>0.1</v>
      </c>
      <c r="AC102" s="75">
        <v>0.1</v>
      </c>
      <c r="AD102" s="75"/>
      <c r="AE102" s="75"/>
      <c r="AF102" s="75"/>
      <c r="AG102" s="75"/>
      <c r="AH102" s="75"/>
      <c r="AI102" s="75">
        <v>0.2</v>
      </c>
      <c r="AJ102" s="75"/>
      <c r="AK102" s="75"/>
      <c r="AL102" s="75"/>
      <c r="AM102" s="75"/>
      <c r="AN102" s="75"/>
      <c r="AO102" s="18"/>
      <c r="AP102" s="14"/>
      <c r="AQ102" s="15"/>
      <c r="AR102" s="24"/>
      <c r="AS102" s="21"/>
      <c r="AT102" s="21"/>
      <c r="AU102" s="21"/>
      <c r="AV102" s="21"/>
      <c r="AW102" s="21"/>
      <c r="AX102" s="21"/>
      <c r="AY102" s="21"/>
      <c r="AZ102" s="22"/>
      <c r="BA102" s="8"/>
    </row>
    <row r="103" spans="1:53" s="34" customFormat="1" ht="16.5" customHeight="1">
      <c r="A103" s="6"/>
      <c r="B103" s="257"/>
      <c r="C103" s="7"/>
      <c r="D103" s="14"/>
      <c r="E103" s="61"/>
      <c r="F103" s="24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250"/>
      <c r="W103" s="81" t="s">
        <v>406</v>
      </c>
      <c r="X103" s="23">
        <v>0.3</v>
      </c>
      <c r="Y103" s="24">
        <v>7</v>
      </c>
      <c r="Z103" s="76">
        <v>0.2</v>
      </c>
      <c r="AA103" s="75"/>
      <c r="AB103" s="75"/>
      <c r="AC103" s="75">
        <v>0.1</v>
      </c>
      <c r="AD103" s="75"/>
      <c r="AE103" s="75"/>
      <c r="AF103" s="75"/>
      <c r="AG103" s="75"/>
      <c r="AH103" s="75">
        <v>0.15</v>
      </c>
      <c r="AI103" s="75"/>
      <c r="AJ103" s="75">
        <v>0.25</v>
      </c>
      <c r="AK103" s="75"/>
      <c r="AL103" s="75"/>
      <c r="AM103" s="75"/>
      <c r="AN103" s="75"/>
      <c r="AO103" s="18"/>
      <c r="AP103" s="14"/>
      <c r="AQ103" s="15"/>
      <c r="AR103" s="24"/>
      <c r="AS103" s="21"/>
      <c r="AT103" s="21"/>
      <c r="AU103" s="21"/>
      <c r="AV103" s="21"/>
      <c r="AW103" s="21"/>
      <c r="AX103" s="21"/>
      <c r="AY103" s="21"/>
      <c r="AZ103" s="22"/>
      <c r="BA103" s="8"/>
    </row>
    <row r="104" spans="1:53" s="34" customFormat="1" ht="16.5" customHeight="1">
      <c r="A104" s="6"/>
      <c r="B104" s="257"/>
      <c r="C104" s="7"/>
      <c r="D104" s="70" t="s">
        <v>35</v>
      </c>
      <c r="E104" s="74"/>
      <c r="F104" s="24">
        <v>10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250"/>
      <c r="W104" s="112"/>
      <c r="X104" s="23"/>
      <c r="Y104" s="24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18"/>
      <c r="AP104" s="14"/>
      <c r="AQ104" s="15"/>
      <c r="AR104" s="24"/>
      <c r="AS104" s="21"/>
      <c r="AT104" s="21"/>
      <c r="AU104" s="21"/>
      <c r="AV104" s="21"/>
      <c r="AW104" s="21"/>
      <c r="AX104" s="21"/>
      <c r="AY104" s="21"/>
      <c r="AZ104" s="22"/>
      <c r="BA104" s="8"/>
    </row>
    <row r="105" spans="1:53" s="34" customFormat="1" ht="16.5" customHeight="1">
      <c r="A105" s="6"/>
      <c r="B105" s="257"/>
      <c r="C105" s="7"/>
      <c r="D105" s="14"/>
      <c r="E105" s="61"/>
      <c r="F105" s="24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250"/>
      <c r="W105" s="79" t="s">
        <v>31</v>
      </c>
      <c r="X105" s="23"/>
      <c r="Y105" s="24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18"/>
      <c r="AP105" s="14"/>
      <c r="AQ105" s="15"/>
      <c r="AR105" s="16"/>
      <c r="AS105" s="21"/>
      <c r="AT105" s="21"/>
      <c r="AU105" s="21"/>
      <c r="AV105" s="21"/>
      <c r="AW105" s="21"/>
      <c r="AX105" s="21"/>
      <c r="AY105" s="21"/>
      <c r="AZ105" s="22"/>
      <c r="BA105" s="8"/>
    </row>
    <row r="106" spans="1:53" s="34" customFormat="1" ht="16.5" customHeight="1">
      <c r="A106" s="6"/>
      <c r="B106" s="257"/>
      <c r="C106" s="7"/>
      <c r="D106" s="66"/>
      <c r="E106" s="65"/>
      <c r="F106" s="64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250"/>
      <c r="W106" s="112" t="s">
        <v>407</v>
      </c>
      <c r="X106" s="23">
        <v>0.4</v>
      </c>
      <c r="Y106" s="64">
        <v>10</v>
      </c>
      <c r="Z106" s="75"/>
      <c r="AA106" s="75"/>
      <c r="AB106" s="75">
        <v>0.2</v>
      </c>
      <c r="AC106" s="75">
        <v>0.2</v>
      </c>
      <c r="AD106" s="75"/>
      <c r="AE106" s="75"/>
      <c r="AF106" s="75"/>
      <c r="AG106" s="75"/>
      <c r="AH106" s="75">
        <v>0.3</v>
      </c>
      <c r="AI106" s="75">
        <v>0.1</v>
      </c>
      <c r="AJ106" s="75"/>
      <c r="AK106" s="75"/>
      <c r="AL106" s="75"/>
      <c r="AM106" s="75"/>
      <c r="AN106" s="75"/>
      <c r="AO106" s="18"/>
      <c r="AP106" s="14"/>
      <c r="AR106" s="35"/>
      <c r="AS106" s="21"/>
      <c r="AT106" s="21"/>
      <c r="AU106" s="21"/>
      <c r="AV106" s="21"/>
      <c r="AW106" s="21"/>
      <c r="AX106" s="21"/>
      <c r="AY106" s="21"/>
      <c r="AZ106" s="22"/>
      <c r="BA106" s="8"/>
    </row>
    <row r="107" spans="1:53" s="34" customFormat="1" ht="16.5" customHeight="1" thickBot="1">
      <c r="A107" s="6"/>
      <c r="B107" s="257"/>
      <c r="C107" s="7"/>
      <c r="D107" s="38" t="s">
        <v>29</v>
      </c>
      <c r="E107" s="39">
        <f>SUM(E77:E106)</f>
        <v>6.0000000000000009</v>
      </c>
      <c r="F107" s="40">
        <f>SUM(F78:F106)</f>
        <v>145</v>
      </c>
      <c r="G107" s="41">
        <f t="shared" ref="G107:N107" si="9">SUM(G79:G106)</f>
        <v>0.8</v>
      </c>
      <c r="H107" s="41">
        <f t="shared" si="9"/>
        <v>0</v>
      </c>
      <c r="I107" s="41">
        <f t="shared" si="9"/>
        <v>0.15</v>
      </c>
      <c r="J107" s="41">
        <f t="shared" si="9"/>
        <v>0.05</v>
      </c>
      <c r="K107" s="41">
        <f t="shared" si="9"/>
        <v>4.6000000000000005</v>
      </c>
      <c r="L107" s="41">
        <f t="shared" si="9"/>
        <v>0</v>
      </c>
      <c r="M107" s="41">
        <f t="shared" si="9"/>
        <v>0.4</v>
      </c>
      <c r="N107" s="41">
        <f t="shared" si="9"/>
        <v>0</v>
      </c>
      <c r="O107" s="41">
        <f>SUM(O79:O106)</f>
        <v>0</v>
      </c>
      <c r="P107" s="41">
        <f t="shared" ref="P107:V107" si="10">SUM(P79:P106)</f>
        <v>2.6</v>
      </c>
      <c r="Q107" s="41">
        <f t="shared" si="10"/>
        <v>0.60000000000000009</v>
      </c>
      <c r="R107" s="41">
        <f t="shared" si="10"/>
        <v>0.60000000000000009</v>
      </c>
      <c r="S107" s="41">
        <f t="shared" si="10"/>
        <v>0</v>
      </c>
      <c r="T107" s="41">
        <f t="shared" si="10"/>
        <v>0.60000000000000009</v>
      </c>
      <c r="U107" s="41">
        <f t="shared" si="10"/>
        <v>0</v>
      </c>
      <c r="V107" s="252">
        <f t="shared" si="10"/>
        <v>0</v>
      </c>
      <c r="W107" s="38" t="s">
        <v>29</v>
      </c>
      <c r="X107" s="39">
        <f>SUM(X78:X106)</f>
        <v>6.2000000000000011</v>
      </c>
      <c r="Y107" s="40">
        <f>SUM(Y78:Y106)</f>
        <v>130</v>
      </c>
      <c r="Z107" s="41">
        <f t="shared" ref="Z107:AG107" si="11">SUM(Z79:Z106)</f>
        <v>0.32500000000000001</v>
      </c>
      <c r="AA107" s="41">
        <f t="shared" si="11"/>
        <v>0</v>
      </c>
      <c r="AB107" s="41">
        <f t="shared" si="11"/>
        <v>0.7</v>
      </c>
      <c r="AC107" s="41">
        <f t="shared" si="11"/>
        <v>0.89999999999999991</v>
      </c>
      <c r="AD107" s="41">
        <f t="shared" si="11"/>
        <v>4.2249999999999996</v>
      </c>
      <c r="AE107" s="41">
        <f t="shared" si="11"/>
        <v>0.125</v>
      </c>
      <c r="AF107" s="41">
        <f t="shared" si="11"/>
        <v>0.125</v>
      </c>
      <c r="AG107" s="41">
        <f t="shared" si="11"/>
        <v>0</v>
      </c>
      <c r="AH107" s="41">
        <f>SUM(AH79:AH106)</f>
        <v>0.44999999999999996</v>
      </c>
      <c r="AI107" s="41">
        <f t="shared" ref="AI107:AO107" si="12">SUM(AI79:AI106)</f>
        <v>1.5000000000000002</v>
      </c>
      <c r="AJ107" s="41">
        <f t="shared" si="12"/>
        <v>3.5500000000000003</v>
      </c>
      <c r="AK107" s="41">
        <f t="shared" si="12"/>
        <v>0.6</v>
      </c>
      <c r="AL107" s="41">
        <f t="shared" si="12"/>
        <v>0.4</v>
      </c>
      <c r="AM107" s="41">
        <f t="shared" si="12"/>
        <v>0</v>
      </c>
      <c r="AN107" s="41">
        <f t="shared" si="12"/>
        <v>0</v>
      </c>
      <c r="AO107" s="42">
        <f t="shared" si="12"/>
        <v>0</v>
      </c>
      <c r="AP107" s="255" t="s">
        <v>30</v>
      </c>
      <c r="AQ107" s="256"/>
      <c r="AR107" s="40">
        <f>SUM(AR78:AR106)</f>
        <v>60</v>
      </c>
      <c r="AS107" s="43">
        <f>SUM(AS79:AS106)</f>
        <v>1</v>
      </c>
      <c r="AT107" s="43">
        <f t="shared" ref="AT107:AZ107" si="13">SUM(AT79:AT106)</f>
        <v>5</v>
      </c>
      <c r="AU107" s="43">
        <f t="shared" si="13"/>
        <v>18</v>
      </c>
      <c r="AV107" s="43">
        <f t="shared" si="13"/>
        <v>0</v>
      </c>
      <c r="AW107" s="43">
        <f t="shared" si="13"/>
        <v>18</v>
      </c>
      <c r="AX107" s="43">
        <f t="shared" si="13"/>
        <v>18</v>
      </c>
      <c r="AY107" s="43">
        <f t="shared" si="13"/>
        <v>0</v>
      </c>
      <c r="AZ107" s="44">
        <f t="shared" si="13"/>
        <v>0</v>
      </c>
      <c r="BA107" s="8"/>
    </row>
    <row r="108" spans="1:53" s="34" customFormat="1" ht="16.5" customHeight="1">
      <c r="A108" s="46"/>
      <c r="B108" s="60"/>
      <c r="C108" s="47"/>
      <c r="D108" s="48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1"/>
      <c r="P108" s="51"/>
      <c r="Q108" s="51"/>
      <c r="R108" s="51"/>
      <c r="S108" s="51"/>
      <c r="T108" s="51"/>
      <c r="U108" s="51"/>
      <c r="V108" s="50"/>
      <c r="W108" s="48"/>
      <c r="X108" s="49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0"/>
      <c r="AP108" s="48"/>
      <c r="AQ108" s="48"/>
      <c r="AR108" s="50"/>
      <c r="AS108" s="51"/>
      <c r="AT108" s="51"/>
      <c r="AU108" s="51"/>
      <c r="AV108" s="51"/>
      <c r="AW108" s="51"/>
      <c r="AX108" s="51"/>
      <c r="AY108" s="51"/>
      <c r="AZ108" s="50"/>
      <c r="BA108" s="53"/>
    </row>
    <row r="110" spans="1:53" ht="16.5" customHeight="1" thickBot="1">
      <c r="A110" s="2"/>
      <c r="B110" s="3"/>
      <c r="C110" s="3"/>
      <c r="D110" s="3"/>
      <c r="E110" s="3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"/>
      <c r="X110" s="3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5"/>
      <c r="AQ110" s="287" t="s">
        <v>103</v>
      </c>
      <c r="AR110" s="288"/>
      <c r="AS110" s="288"/>
      <c r="AT110" s="288"/>
      <c r="AU110" s="288"/>
      <c r="AV110" s="288"/>
      <c r="AW110" s="288"/>
      <c r="AX110" s="288"/>
      <c r="AY110" s="288"/>
    </row>
    <row r="111" spans="1:53" s="34" customFormat="1" ht="16.5" customHeight="1">
      <c r="A111" s="6"/>
      <c r="B111" s="257" t="s">
        <v>48</v>
      </c>
      <c r="C111" s="7"/>
      <c r="D111" s="258" t="s">
        <v>49</v>
      </c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8" t="s">
        <v>49</v>
      </c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59"/>
      <c r="AM111" s="259"/>
      <c r="AN111" s="259"/>
      <c r="AO111" s="260"/>
      <c r="AP111" s="8"/>
      <c r="AQ111" s="287"/>
      <c r="AR111" s="288"/>
      <c r="AS111" s="288"/>
      <c r="AT111" s="288"/>
      <c r="AU111" s="288"/>
      <c r="AV111" s="288"/>
      <c r="AW111" s="288"/>
      <c r="AX111" s="288"/>
      <c r="AY111" s="288"/>
      <c r="AZ111" s="62"/>
      <c r="BA111" s="1"/>
    </row>
    <row r="112" spans="1:53" s="34" customFormat="1" ht="16.5" customHeight="1" thickBot="1">
      <c r="A112" s="6"/>
      <c r="B112" s="257"/>
      <c r="C112" s="7"/>
      <c r="D112" s="261" t="s">
        <v>50</v>
      </c>
      <c r="E112" s="262"/>
      <c r="F112" s="262"/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  <c r="V112" s="262"/>
      <c r="W112" s="264" t="s">
        <v>51</v>
      </c>
      <c r="X112" s="265"/>
      <c r="Y112" s="265"/>
      <c r="Z112" s="265"/>
      <c r="AA112" s="265"/>
      <c r="AB112" s="265"/>
      <c r="AC112" s="265"/>
      <c r="AD112" s="265"/>
      <c r="AE112" s="265"/>
      <c r="AF112" s="265"/>
      <c r="AG112" s="265"/>
      <c r="AH112" s="262"/>
      <c r="AI112" s="262"/>
      <c r="AJ112" s="262"/>
      <c r="AK112" s="262"/>
      <c r="AL112" s="262"/>
      <c r="AM112" s="262"/>
      <c r="AN112" s="262"/>
      <c r="AO112" s="263"/>
      <c r="AP112" s="8"/>
      <c r="AQ112" s="20"/>
      <c r="AZ112" s="62"/>
      <c r="BA112" s="1"/>
    </row>
    <row r="113" spans="1:53" s="34" customFormat="1" ht="16.5" customHeight="1">
      <c r="A113" s="6"/>
      <c r="B113" s="257"/>
      <c r="C113" s="7"/>
      <c r="D113" s="266" t="s">
        <v>0</v>
      </c>
      <c r="E113" s="267"/>
      <c r="F113" s="9" t="s">
        <v>1</v>
      </c>
      <c r="G113" s="268" t="s">
        <v>2</v>
      </c>
      <c r="H113" s="269"/>
      <c r="I113" s="269"/>
      <c r="J113" s="269"/>
      <c r="K113" s="269"/>
      <c r="L113" s="269"/>
      <c r="M113" s="269"/>
      <c r="N113" s="270"/>
      <c r="O113" s="271" t="s">
        <v>3</v>
      </c>
      <c r="P113" s="272"/>
      <c r="Q113" s="272"/>
      <c r="R113" s="272"/>
      <c r="S113" s="272"/>
      <c r="T113" s="272"/>
      <c r="U113" s="272"/>
      <c r="V113" s="272"/>
      <c r="W113" s="266" t="s">
        <v>0</v>
      </c>
      <c r="X113" s="267"/>
      <c r="Y113" s="9" t="s">
        <v>1</v>
      </c>
      <c r="Z113" s="268" t="s">
        <v>2</v>
      </c>
      <c r="AA113" s="269"/>
      <c r="AB113" s="269"/>
      <c r="AC113" s="269"/>
      <c r="AD113" s="269"/>
      <c r="AE113" s="269"/>
      <c r="AF113" s="269"/>
      <c r="AG113" s="270"/>
      <c r="AH113" s="271" t="s">
        <v>3</v>
      </c>
      <c r="AI113" s="272"/>
      <c r="AJ113" s="272"/>
      <c r="AK113" s="272"/>
      <c r="AL113" s="272"/>
      <c r="AM113" s="272"/>
      <c r="AN113" s="272"/>
      <c r="AO113" s="273"/>
      <c r="AP113" s="8"/>
      <c r="AQ113" s="84" t="s">
        <v>246</v>
      </c>
      <c r="AR113" s="274" t="s">
        <v>64</v>
      </c>
      <c r="AS113" s="275"/>
      <c r="AT113" s="275"/>
      <c r="AU113" s="275"/>
      <c r="AV113" s="275"/>
      <c r="AW113" s="275"/>
      <c r="AX113" s="275"/>
      <c r="AY113" s="276"/>
      <c r="AZ113" s="62"/>
      <c r="BA113" s="1"/>
    </row>
    <row r="114" spans="1:53" s="34" customFormat="1" ht="16.5" customHeight="1">
      <c r="A114" s="6"/>
      <c r="B114" s="257"/>
      <c r="C114" s="7"/>
      <c r="D114" s="67" t="s">
        <v>33</v>
      </c>
      <c r="E114" s="61"/>
      <c r="F114" s="10"/>
      <c r="G114" s="11" t="s">
        <v>4</v>
      </c>
      <c r="H114" s="11" t="s">
        <v>5</v>
      </c>
      <c r="I114" s="11" t="s">
        <v>6</v>
      </c>
      <c r="J114" s="11" t="s">
        <v>7</v>
      </c>
      <c r="K114" s="11" t="s">
        <v>8</v>
      </c>
      <c r="L114" s="11" t="s">
        <v>9</v>
      </c>
      <c r="M114" s="11" t="s">
        <v>10</v>
      </c>
      <c r="N114" s="11" t="s">
        <v>11</v>
      </c>
      <c r="O114" s="12" t="s">
        <v>12</v>
      </c>
      <c r="P114" s="12" t="s">
        <v>13</v>
      </c>
      <c r="Q114" s="12" t="s">
        <v>14</v>
      </c>
      <c r="R114" s="12" t="s">
        <v>15</v>
      </c>
      <c r="S114" s="12" t="s">
        <v>16</v>
      </c>
      <c r="T114" s="12" t="s">
        <v>17</v>
      </c>
      <c r="U114" s="12" t="s">
        <v>18</v>
      </c>
      <c r="V114" s="251" t="s">
        <v>19</v>
      </c>
      <c r="W114" s="72" t="s">
        <v>33</v>
      </c>
      <c r="X114" s="32"/>
      <c r="Y114" s="10"/>
      <c r="Z114" s="11" t="s">
        <v>4</v>
      </c>
      <c r="AA114" s="11" t="s">
        <v>5</v>
      </c>
      <c r="AB114" s="11" t="s">
        <v>6</v>
      </c>
      <c r="AC114" s="11" t="s">
        <v>7</v>
      </c>
      <c r="AD114" s="11" t="s">
        <v>8</v>
      </c>
      <c r="AE114" s="11" t="s">
        <v>9</v>
      </c>
      <c r="AF114" s="11" t="s">
        <v>10</v>
      </c>
      <c r="AG114" s="11" t="s">
        <v>11</v>
      </c>
      <c r="AH114" s="12" t="s">
        <v>12</v>
      </c>
      <c r="AI114" s="12" t="s">
        <v>13</v>
      </c>
      <c r="AJ114" s="12" t="s">
        <v>14</v>
      </c>
      <c r="AK114" s="12" t="s">
        <v>15</v>
      </c>
      <c r="AL114" s="12" t="s">
        <v>16</v>
      </c>
      <c r="AM114" s="12" t="s">
        <v>17</v>
      </c>
      <c r="AN114" s="12" t="s">
        <v>18</v>
      </c>
      <c r="AO114" s="13" t="s">
        <v>19</v>
      </c>
      <c r="AP114" s="8"/>
      <c r="AQ114" s="85">
        <f>SUM(E35+E71+E107+E143+X35+X71+X107+X143)</f>
        <v>46.2</v>
      </c>
      <c r="AR114" s="119" t="s">
        <v>4</v>
      </c>
      <c r="AS114" s="11" t="s">
        <v>5</v>
      </c>
      <c r="AT114" s="11" t="s">
        <v>6</v>
      </c>
      <c r="AU114" s="11" t="s">
        <v>7</v>
      </c>
      <c r="AV114" s="11" t="s">
        <v>8</v>
      </c>
      <c r="AW114" s="11" t="s">
        <v>9</v>
      </c>
      <c r="AX114" s="11" t="s">
        <v>10</v>
      </c>
      <c r="AY114" s="120" t="s">
        <v>11</v>
      </c>
      <c r="AZ114" s="62"/>
      <c r="BA114" s="1"/>
    </row>
    <row r="115" spans="1:53" s="34" customFormat="1" ht="16.5" customHeight="1">
      <c r="A115" s="6"/>
      <c r="B115" s="257"/>
      <c r="C115" s="7"/>
      <c r="D115" s="68" t="s">
        <v>131</v>
      </c>
      <c r="E115" s="61"/>
      <c r="F115" s="24">
        <v>15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250"/>
      <c r="W115" s="329" t="s">
        <v>131</v>
      </c>
      <c r="X115" s="23"/>
      <c r="Y115" s="24">
        <v>15</v>
      </c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8"/>
      <c r="AP115" s="8"/>
      <c r="AQ115" s="84" t="s">
        <v>66</v>
      </c>
      <c r="AR115" s="121">
        <f>SUM(G35+Z35+G71+Z71+G107+Z107+G143+Z143)</f>
        <v>1.125</v>
      </c>
      <c r="AS115" s="75">
        <f t="shared" ref="AS115:AY115" si="14">SUM(H35+AA35+H71+AA71+H107+AA107+H143+AA143)</f>
        <v>0</v>
      </c>
      <c r="AT115" s="75">
        <f t="shared" si="14"/>
        <v>5.1499999999999995</v>
      </c>
      <c r="AU115" s="75">
        <f t="shared" si="14"/>
        <v>5.15</v>
      </c>
      <c r="AV115" s="75">
        <f t="shared" si="14"/>
        <v>31.625</v>
      </c>
      <c r="AW115" s="75">
        <f t="shared" si="14"/>
        <v>0.125</v>
      </c>
      <c r="AX115" s="75">
        <f t="shared" si="14"/>
        <v>1.3250000000000002</v>
      </c>
      <c r="AY115" s="122">
        <f t="shared" si="14"/>
        <v>0.35000000000000003</v>
      </c>
      <c r="AZ115" s="62"/>
      <c r="BA115" s="1"/>
    </row>
    <row r="116" spans="1:53" s="34" customFormat="1" ht="16.5" customHeight="1" thickBot="1">
      <c r="A116" s="6"/>
      <c r="B116" s="257"/>
      <c r="C116" s="7"/>
      <c r="D116" s="66"/>
      <c r="E116" s="61"/>
      <c r="F116" s="24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250"/>
      <c r="W116" s="57"/>
      <c r="X116" s="23"/>
      <c r="Y116" s="24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8"/>
      <c r="AP116" s="8"/>
      <c r="AQ116" s="20"/>
      <c r="AR116" s="123">
        <f t="shared" ref="AR116:AS116" si="15">AR115/$AQ$114</f>
        <v>2.4350649350649348E-2</v>
      </c>
      <c r="AS116" s="124">
        <f t="shared" si="15"/>
        <v>0</v>
      </c>
      <c r="AT116" s="124">
        <f>AT115/$AQ$114</f>
        <v>0.11147186147186146</v>
      </c>
      <c r="AU116" s="124">
        <f t="shared" ref="AU116:AY116" si="16">AU115/$AQ$114</f>
        <v>0.11147186147186147</v>
      </c>
      <c r="AV116" s="124">
        <f t="shared" si="16"/>
        <v>0.68452380952380953</v>
      </c>
      <c r="AW116" s="124">
        <f t="shared" si="16"/>
        <v>2.7056277056277055E-3</v>
      </c>
      <c r="AX116" s="124">
        <f t="shared" si="16"/>
        <v>2.8679653679653683E-2</v>
      </c>
      <c r="AY116" s="125">
        <f t="shared" si="16"/>
        <v>7.575757575757576E-3</v>
      </c>
      <c r="AZ116" s="62"/>
      <c r="BA116" s="1"/>
    </row>
    <row r="117" spans="1:53" s="34" customFormat="1" ht="16.5" customHeight="1" thickBot="1">
      <c r="A117" s="6"/>
      <c r="B117" s="257"/>
      <c r="C117" s="7"/>
      <c r="D117" s="77"/>
      <c r="E117" s="61"/>
      <c r="F117" s="24"/>
      <c r="G117" s="17"/>
      <c r="H117" s="17"/>
      <c r="I117" s="17"/>
      <c r="J117" s="17"/>
      <c r="K117" s="17"/>
      <c r="L117" s="17"/>
      <c r="M117" s="17"/>
      <c r="N117" s="21"/>
      <c r="O117" s="17"/>
      <c r="P117" s="17"/>
      <c r="Q117" s="17"/>
      <c r="R117" s="17"/>
      <c r="S117" s="17"/>
      <c r="T117" s="17"/>
      <c r="U117" s="17"/>
      <c r="V117" s="250"/>
      <c r="W117" s="77"/>
      <c r="X117" s="23"/>
      <c r="Y117" s="24"/>
      <c r="Z117" s="17"/>
      <c r="AA117" s="17"/>
      <c r="AB117" s="17"/>
      <c r="AC117" s="17"/>
      <c r="AD117" s="17"/>
      <c r="AE117" s="17"/>
      <c r="AF117" s="17"/>
      <c r="AG117" s="21"/>
      <c r="AH117" s="17"/>
      <c r="AI117" s="17"/>
      <c r="AJ117" s="17"/>
      <c r="AK117" s="17"/>
      <c r="AL117" s="17"/>
      <c r="AM117" s="17"/>
      <c r="AN117" s="17"/>
      <c r="AO117" s="18"/>
      <c r="AP117" s="8"/>
      <c r="AQ117" s="136" t="s">
        <v>245</v>
      </c>
      <c r="AR117" s="83"/>
      <c r="AS117" s="83"/>
      <c r="AT117" s="83"/>
      <c r="AU117" s="83"/>
      <c r="AV117" s="83"/>
      <c r="AW117" s="83"/>
      <c r="AX117" s="83"/>
      <c r="AY117" s="83"/>
      <c r="AZ117" s="62"/>
      <c r="BA117" s="1"/>
    </row>
    <row r="118" spans="1:53" s="34" customFormat="1" ht="16.5" customHeight="1" thickBot="1">
      <c r="A118" s="6"/>
      <c r="B118" s="257"/>
      <c r="C118" s="7"/>
      <c r="D118" s="79" t="s">
        <v>28</v>
      </c>
      <c r="E118" s="61"/>
      <c r="F118" s="24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17"/>
      <c r="U118" s="17"/>
      <c r="V118" s="250"/>
      <c r="W118" s="79" t="s">
        <v>28</v>
      </c>
      <c r="X118" s="23"/>
      <c r="Y118" s="24"/>
      <c r="Z118" s="17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17"/>
      <c r="AM118" s="17"/>
      <c r="AN118" s="17"/>
      <c r="AO118" s="18"/>
      <c r="AP118" s="8"/>
      <c r="AQ118" s="193">
        <f>SUM(AR126:AY126)</f>
        <v>130.5</v>
      </c>
      <c r="AR118" s="274" t="s">
        <v>65</v>
      </c>
      <c r="AS118" s="277"/>
      <c r="AT118" s="277"/>
      <c r="AU118" s="277"/>
      <c r="AV118" s="277"/>
      <c r="AW118" s="275"/>
      <c r="AX118" s="275"/>
      <c r="AY118" s="276"/>
      <c r="AZ118" s="62"/>
      <c r="BA118" s="1"/>
    </row>
    <row r="119" spans="1:53" s="34" customFormat="1" ht="16.5" customHeight="1">
      <c r="A119" s="6"/>
      <c r="B119" s="257"/>
      <c r="C119" s="7"/>
      <c r="D119" s="133" t="s">
        <v>109</v>
      </c>
      <c r="E119" s="61">
        <v>0.2</v>
      </c>
      <c r="F119" s="24">
        <v>3</v>
      </c>
      <c r="G119" s="75"/>
      <c r="H119" s="75"/>
      <c r="I119" s="75"/>
      <c r="J119" s="75"/>
      <c r="K119" s="75">
        <v>0.2</v>
      </c>
      <c r="L119" s="75"/>
      <c r="M119" s="75"/>
      <c r="N119" s="75"/>
      <c r="O119" s="75"/>
      <c r="P119" s="75">
        <v>0.2</v>
      </c>
      <c r="Q119" s="75"/>
      <c r="R119" s="75"/>
      <c r="S119" s="75"/>
      <c r="T119" s="17"/>
      <c r="U119" s="17"/>
      <c r="V119" s="250"/>
      <c r="W119" s="138" t="s">
        <v>111</v>
      </c>
      <c r="X119" s="23">
        <v>0.4</v>
      </c>
      <c r="Y119" s="24">
        <v>11</v>
      </c>
      <c r="Z119" s="17"/>
      <c r="AA119" s="75"/>
      <c r="AB119" s="75"/>
      <c r="AC119" s="75"/>
      <c r="AD119" s="75">
        <v>0.4</v>
      </c>
      <c r="AE119" s="75"/>
      <c r="AF119" s="75"/>
      <c r="AG119" s="75"/>
      <c r="AH119" s="75"/>
      <c r="AI119" s="75">
        <v>0.4</v>
      </c>
      <c r="AJ119" s="75"/>
      <c r="AK119" s="75"/>
      <c r="AL119" s="17"/>
      <c r="AM119" s="17"/>
      <c r="AN119" s="17"/>
      <c r="AO119" s="18"/>
      <c r="AP119" s="8"/>
      <c r="AQ119" s="20"/>
      <c r="AR119" s="142" t="s">
        <v>12</v>
      </c>
      <c r="AS119" s="149" t="s">
        <v>13</v>
      </c>
      <c r="AT119" s="150" t="s">
        <v>14</v>
      </c>
      <c r="AU119" s="149" t="s">
        <v>15</v>
      </c>
      <c r="AV119" s="150" t="s">
        <v>16</v>
      </c>
      <c r="AW119" s="146" t="s">
        <v>17</v>
      </c>
      <c r="AX119" s="12" t="s">
        <v>18</v>
      </c>
      <c r="AY119" s="13" t="s">
        <v>19</v>
      </c>
      <c r="AZ119" s="62"/>
      <c r="BA119" s="1"/>
    </row>
    <row r="120" spans="1:53" s="34" customFormat="1" ht="16.5" customHeight="1">
      <c r="A120" s="6"/>
      <c r="B120" s="257"/>
      <c r="C120" s="7"/>
      <c r="D120" s="133" t="s">
        <v>110</v>
      </c>
      <c r="E120" s="61">
        <v>0.2</v>
      </c>
      <c r="F120" s="24">
        <v>5</v>
      </c>
      <c r="G120" s="75"/>
      <c r="H120" s="75"/>
      <c r="I120" s="75"/>
      <c r="J120" s="75"/>
      <c r="K120" s="75">
        <v>0.2</v>
      </c>
      <c r="L120" s="75"/>
      <c r="M120" s="75"/>
      <c r="N120" s="75"/>
      <c r="O120" s="75"/>
      <c r="P120" s="75">
        <v>0.2</v>
      </c>
      <c r="Q120" s="75"/>
      <c r="R120" s="75"/>
      <c r="S120" s="75"/>
      <c r="T120" s="17"/>
      <c r="U120" s="17"/>
      <c r="V120" s="250"/>
      <c r="W120" s="184"/>
      <c r="X120" s="23"/>
      <c r="Y120" s="24"/>
      <c r="Z120" s="17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17"/>
      <c r="AM120" s="17"/>
      <c r="AN120" s="17"/>
      <c r="AO120" s="18"/>
      <c r="AP120" s="8"/>
      <c r="AQ120" s="20"/>
      <c r="AR120" s="143">
        <f t="shared" ref="AR120:AY120" si="17">SUM(O35+AH35+O71+AH71+O107+AH107+O143+AH143)</f>
        <v>1.1499999999999999</v>
      </c>
      <c r="AS120" s="121">
        <f t="shared" si="17"/>
        <v>16.2</v>
      </c>
      <c r="AT120" s="122">
        <f t="shared" si="17"/>
        <v>18.5</v>
      </c>
      <c r="AU120" s="121">
        <f t="shared" si="17"/>
        <v>5.3</v>
      </c>
      <c r="AV120" s="122">
        <f t="shared" si="17"/>
        <v>0.8</v>
      </c>
      <c r="AW120" s="147">
        <f t="shared" si="17"/>
        <v>0.8</v>
      </c>
      <c r="AX120" s="75">
        <f t="shared" si="17"/>
        <v>0</v>
      </c>
      <c r="AY120" s="122">
        <f t="shared" si="17"/>
        <v>0</v>
      </c>
      <c r="AZ120" s="62"/>
      <c r="BA120" s="1"/>
    </row>
    <row r="121" spans="1:53" s="34" customFormat="1" ht="16.5" customHeight="1">
      <c r="A121" s="6"/>
      <c r="B121" s="257"/>
      <c r="C121" s="7"/>
      <c r="D121" s="134"/>
      <c r="E121" s="61"/>
      <c r="F121" s="24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17"/>
      <c r="U121" s="17"/>
      <c r="V121" s="250"/>
      <c r="W121" s="139"/>
      <c r="X121" s="23"/>
      <c r="Y121" s="24"/>
      <c r="Z121" s="17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17"/>
      <c r="AM121" s="17"/>
      <c r="AN121" s="17"/>
      <c r="AO121" s="18"/>
      <c r="AP121" s="8"/>
      <c r="AQ121" s="20"/>
      <c r="AR121" s="144">
        <f t="shared" ref="AR121:AS121" si="18">AR120/$AQ$114</f>
        <v>2.4891774891774889E-2</v>
      </c>
      <c r="AS121" s="127">
        <f t="shared" si="18"/>
        <v>0.3506493506493506</v>
      </c>
      <c r="AT121" s="128">
        <f>AT120/$AQ$114</f>
        <v>0.40043290043290042</v>
      </c>
      <c r="AU121" s="127">
        <f t="shared" ref="AU121:AY121" si="19">AU120/$AQ$114</f>
        <v>0.11471861471861471</v>
      </c>
      <c r="AV121" s="128">
        <f t="shared" si="19"/>
        <v>1.7316017316017316E-2</v>
      </c>
      <c r="AW121" s="148">
        <f t="shared" si="19"/>
        <v>1.7316017316017316E-2</v>
      </c>
      <c r="AX121" s="86">
        <f t="shared" si="19"/>
        <v>0</v>
      </c>
      <c r="AY121" s="128">
        <f t="shared" si="19"/>
        <v>0</v>
      </c>
      <c r="AZ121" s="62"/>
      <c r="BA121" s="1"/>
    </row>
    <row r="122" spans="1:53" s="34" customFormat="1" ht="16.5" customHeight="1" thickBot="1">
      <c r="A122" s="6"/>
      <c r="B122" s="257"/>
      <c r="C122" s="7"/>
      <c r="D122" s="81" t="s">
        <v>420</v>
      </c>
      <c r="E122" s="61"/>
      <c r="F122" s="24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17"/>
      <c r="U122" s="17"/>
      <c r="V122" s="250"/>
      <c r="W122" s="141"/>
      <c r="X122" s="23"/>
      <c r="Y122" s="24"/>
      <c r="Z122" s="17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17"/>
      <c r="AM122" s="17"/>
      <c r="AN122" s="17"/>
      <c r="AO122" s="18"/>
      <c r="AP122" s="8"/>
      <c r="AQ122" s="20"/>
      <c r="AR122" s="145"/>
      <c r="AS122" s="253">
        <f>SUM(AS121:AT121)</f>
        <v>0.75108225108225102</v>
      </c>
      <c r="AT122" s="254"/>
      <c r="AU122" s="253">
        <f>SUM(AU121:AV121)</f>
        <v>0.13203463203463203</v>
      </c>
      <c r="AV122" s="254"/>
      <c r="AW122" s="129"/>
      <c r="AX122" s="129"/>
      <c r="AY122" s="130"/>
      <c r="AZ122" s="62"/>
      <c r="BA122" s="1"/>
    </row>
    <row r="123" spans="1:53" s="34" customFormat="1" ht="16.5" customHeight="1" thickBot="1">
      <c r="A123" s="6"/>
      <c r="B123" s="257"/>
      <c r="C123" s="7"/>
      <c r="D123" s="133" t="s">
        <v>421</v>
      </c>
      <c r="E123" s="61">
        <v>0.5</v>
      </c>
      <c r="F123" s="24">
        <v>12</v>
      </c>
      <c r="G123" s="75"/>
      <c r="H123" s="75"/>
      <c r="I123" s="75"/>
      <c r="J123" s="75"/>
      <c r="K123" s="75">
        <v>0.5</v>
      </c>
      <c r="L123" s="75"/>
      <c r="M123" s="75"/>
      <c r="N123" s="75"/>
      <c r="O123" s="75"/>
      <c r="P123" s="75"/>
      <c r="Q123" s="75">
        <v>0.5</v>
      </c>
      <c r="R123" s="75"/>
      <c r="S123" s="75"/>
      <c r="T123" s="17"/>
      <c r="U123" s="17"/>
      <c r="V123" s="250"/>
      <c r="W123" s="140" t="s">
        <v>412</v>
      </c>
      <c r="X123" s="23">
        <v>2</v>
      </c>
      <c r="Y123" s="24">
        <v>36</v>
      </c>
      <c r="Z123" s="17"/>
      <c r="AA123" s="75"/>
      <c r="AB123" s="75"/>
      <c r="AC123" s="75"/>
      <c r="AD123" s="75">
        <v>2</v>
      </c>
      <c r="AE123" s="75"/>
      <c r="AF123" s="75"/>
      <c r="AG123" s="75"/>
      <c r="AH123" s="75"/>
      <c r="AI123" s="75"/>
      <c r="AJ123" s="75"/>
      <c r="AK123" s="75"/>
      <c r="AL123" s="17"/>
      <c r="AM123" s="17"/>
      <c r="AN123" s="17"/>
      <c r="AO123" s="18"/>
      <c r="AP123" s="8"/>
      <c r="AQ123" s="20"/>
      <c r="AR123" s="131"/>
      <c r="AS123" s="131"/>
      <c r="AT123" s="131"/>
      <c r="AU123" s="131"/>
      <c r="AV123" s="131"/>
      <c r="AW123" s="131"/>
      <c r="AX123" s="131"/>
      <c r="AY123" s="131"/>
      <c r="AZ123" s="62"/>
      <c r="BA123" s="1"/>
    </row>
    <row r="124" spans="1:53" s="34" customFormat="1" ht="16.5" customHeight="1">
      <c r="A124" s="6"/>
      <c r="B124" s="257"/>
      <c r="C124" s="7"/>
      <c r="D124" s="133" t="s">
        <v>422</v>
      </c>
      <c r="E124" s="61"/>
      <c r="F124" s="24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17"/>
      <c r="U124" s="17"/>
      <c r="V124" s="250"/>
      <c r="W124" s="138"/>
      <c r="X124" s="23"/>
      <c r="Y124" s="24"/>
      <c r="Z124" s="17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17"/>
      <c r="AM124" s="17"/>
      <c r="AN124" s="17"/>
      <c r="AO124" s="18"/>
      <c r="AP124" s="8"/>
      <c r="AQ124" s="20"/>
      <c r="AR124" s="278" t="s">
        <v>194</v>
      </c>
      <c r="AS124" s="279"/>
      <c r="AT124" s="279"/>
      <c r="AU124" s="279"/>
      <c r="AV124" s="279"/>
      <c r="AW124" s="279"/>
      <c r="AX124" s="279"/>
      <c r="AY124" s="280"/>
      <c r="AZ124" s="62"/>
      <c r="BA124" s="1"/>
    </row>
    <row r="125" spans="1:53" s="34" customFormat="1" ht="16.5" customHeight="1">
      <c r="A125" s="6"/>
      <c r="B125" s="257"/>
      <c r="C125" s="7"/>
      <c r="D125" s="133" t="s">
        <v>108</v>
      </c>
      <c r="E125" s="61">
        <v>0.2</v>
      </c>
      <c r="F125" s="24">
        <v>6</v>
      </c>
      <c r="G125" s="75"/>
      <c r="H125" s="75"/>
      <c r="I125" s="75"/>
      <c r="J125" s="75"/>
      <c r="K125" s="75">
        <v>0.2</v>
      </c>
      <c r="L125" s="75"/>
      <c r="M125" s="75"/>
      <c r="N125" s="75"/>
      <c r="O125" s="75"/>
      <c r="P125" s="75">
        <v>0.2</v>
      </c>
      <c r="Q125" s="75"/>
      <c r="R125" s="75"/>
      <c r="S125" s="75"/>
      <c r="T125" s="17"/>
      <c r="U125" s="17"/>
      <c r="V125" s="250"/>
      <c r="W125" s="138" t="s">
        <v>114</v>
      </c>
      <c r="X125" s="23">
        <v>2.7</v>
      </c>
      <c r="Y125" s="24">
        <v>56</v>
      </c>
      <c r="Z125" s="17"/>
      <c r="AA125" s="75"/>
      <c r="AB125" s="75">
        <v>1.2</v>
      </c>
      <c r="AC125" s="75"/>
      <c r="AD125" s="75"/>
      <c r="AE125" s="75"/>
      <c r="AF125" s="75"/>
      <c r="AG125" s="75"/>
      <c r="AH125" s="75"/>
      <c r="AI125" s="75">
        <v>1.2</v>
      </c>
      <c r="AJ125" s="75"/>
      <c r="AK125" s="75"/>
      <c r="AL125" s="17"/>
      <c r="AM125" s="17"/>
      <c r="AN125" s="17"/>
      <c r="AO125" s="18"/>
      <c r="AP125" s="8"/>
      <c r="AQ125" s="20"/>
      <c r="AR125" s="126" t="s">
        <v>20</v>
      </c>
      <c r="AS125" s="12" t="s">
        <v>21</v>
      </c>
      <c r="AT125" s="12" t="s">
        <v>22</v>
      </c>
      <c r="AU125" s="12" t="s">
        <v>23</v>
      </c>
      <c r="AV125" s="12" t="s">
        <v>24</v>
      </c>
      <c r="AW125" s="12" t="s">
        <v>25</v>
      </c>
      <c r="AX125" s="12" t="s">
        <v>26</v>
      </c>
      <c r="AY125" s="13" t="s">
        <v>27</v>
      </c>
      <c r="AZ125" s="62"/>
      <c r="BA125" s="1"/>
    </row>
    <row r="126" spans="1:53" s="34" customFormat="1" ht="16.5" customHeight="1">
      <c r="A126" s="6"/>
      <c r="B126" s="257"/>
      <c r="C126" s="7"/>
      <c r="D126" s="133"/>
      <c r="E126" s="61"/>
      <c r="F126" s="24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17"/>
      <c r="U126" s="17"/>
      <c r="V126" s="250"/>
      <c r="W126" s="138" t="s">
        <v>116</v>
      </c>
      <c r="X126" s="23"/>
      <c r="Y126" s="24"/>
      <c r="Z126" s="17"/>
      <c r="AA126" s="75"/>
      <c r="AB126" s="75"/>
      <c r="AC126" s="75">
        <v>0.6</v>
      </c>
      <c r="AD126" s="75"/>
      <c r="AE126" s="75"/>
      <c r="AF126" s="75"/>
      <c r="AG126" s="75"/>
      <c r="AH126" s="75"/>
      <c r="AI126" s="75"/>
      <c r="AJ126" s="75">
        <v>0.6</v>
      </c>
      <c r="AK126" s="75"/>
      <c r="AL126" s="17"/>
      <c r="AM126" s="17"/>
      <c r="AN126" s="17"/>
      <c r="AO126" s="18"/>
      <c r="AP126" s="8"/>
      <c r="AQ126" s="20"/>
      <c r="AR126" s="132">
        <f>SUM(AS35+AS71+AS107)</f>
        <v>6</v>
      </c>
      <c r="AS126" s="21">
        <f t="shared" ref="AS126:AY126" si="20">SUM(AT35+AT71+AT107)</f>
        <v>5</v>
      </c>
      <c r="AT126" s="21">
        <f t="shared" si="20"/>
        <v>48</v>
      </c>
      <c r="AU126" s="21">
        <f t="shared" si="20"/>
        <v>0</v>
      </c>
      <c r="AV126" s="21">
        <f t="shared" si="20"/>
        <v>18</v>
      </c>
      <c r="AW126" s="21">
        <f t="shared" si="20"/>
        <v>53.5</v>
      </c>
      <c r="AX126" s="21">
        <f t="shared" si="20"/>
        <v>0</v>
      </c>
      <c r="AY126" s="22">
        <f t="shared" si="20"/>
        <v>0</v>
      </c>
      <c r="AZ126" s="62"/>
      <c r="BA126" s="1"/>
    </row>
    <row r="127" spans="1:53" s="34" customFormat="1" ht="16.5" customHeight="1" thickBot="1">
      <c r="A127" s="6"/>
      <c r="B127" s="257"/>
      <c r="C127" s="7"/>
      <c r="D127" s="133" t="s">
        <v>423</v>
      </c>
      <c r="E127" s="61">
        <v>2</v>
      </c>
      <c r="F127" s="24">
        <v>32</v>
      </c>
      <c r="G127" s="75"/>
      <c r="H127" s="75"/>
      <c r="I127" s="75"/>
      <c r="J127" s="75"/>
      <c r="K127" s="75">
        <v>2</v>
      </c>
      <c r="L127" s="75"/>
      <c r="M127" s="75"/>
      <c r="N127" s="75"/>
      <c r="O127" s="75"/>
      <c r="P127" s="75"/>
      <c r="Q127" s="75">
        <v>2</v>
      </c>
      <c r="R127" s="75"/>
      <c r="S127" s="75"/>
      <c r="T127" s="17"/>
      <c r="U127" s="17"/>
      <c r="V127" s="250"/>
      <c r="W127" s="138" t="s">
        <v>112</v>
      </c>
      <c r="X127" s="23"/>
      <c r="Y127" s="24"/>
      <c r="Z127" s="17"/>
      <c r="AA127" s="75"/>
      <c r="AB127" s="75">
        <v>0.6</v>
      </c>
      <c r="AC127" s="75"/>
      <c r="AD127" s="75"/>
      <c r="AE127" s="75"/>
      <c r="AF127" s="75"/>
      <c r="AG127" s="75"/>
      <c r="AH127" s="75"/>
      <c r="AI127" s="75">
        <v>0.6</v>
      </c>
      <c r="AJ127" s="75"/>
      <c r="AK127" s="75"/>
      <c r="AL127" s="17"/>
      <c r="AM127" s="17"/>
      <c r="AN127" s="17"/>
      <c r="AO127" s="18"/>
      <c r="AP127" s="8"/>
      <c r="AQ127" s="20"/>
      <c r="AR127" s="123">
        <f>AR126/$AQ$118</f>
        <v>4.5977011494252873E-2</v>
      </c>
      <c r="AS127" s="124">
        <f t="shared" ref="AS127:AY127" si="21">AS126/$AQ$118</f>
        <v>3.8314176245210725E-2</v>
      </c>
      <c r="AT127" s="124">
        <f t="shared" si="21"/>
        <v>0.36781609195402298</v>
      </c>
      <c r="AU127" s="124">
        <f t="shared" si="21"/>
        <v>0</v>
      </c>
      <c r="AV127" s="124">
        <f t="shared" si="21"/>
        <v>0.13793103448275862</v>
      </c>
      <c r="AW127" s="124">
        <f t="shared" si="21"/>
        <v>0.40996168582375481</v>
      </c>
      <c r="AX127" s="124">
        <f t="shared" si="21"/>
        <v>0</v>
      </c>
      <c r="AY127" s="125">
        <f t="shared" si="21"/>
        <v>0</v>
      </c>
      <c r="AZ127" s="62"/>
      <c r="BA127" s="1"/>
    </row>
    <row r="128" spans="1:53" s="34" customFormat="1" ht="16.5" customHeight="1">
      <c r="A128" s="6"/>
      <c r="B128" s="257"/>
      <c r="C128" s="7"/>
      <c r="D128" s="133" t="s">
        <v>424</v>
      </c>
      <c r="E128" s="61"/>
      <c r="F128" s="24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17"/>
      <c r="U128" s="17"/>
      <c r="V128" s="250"/>
      <c r="W128" s="138" t="s">
        <v>113</v>
      </c>
      <c r="X128" s="23"/>
      <c r="Y128" s="24"/>
      <c r="Z128" s="17"/>
      <c r="AA128" s="75"/>
      <c r="AB128" s="75"/>
      <c r="AC128" s="75">
        <v>0.3</v>
      </c>
      <c r="AD128" s="75"/>
      <c r="AE128" s="75"/>
      <c r="AF128" s="75"/>
      <c r="AG128" s="75"/>
      <c r="AH128" s="75"/>
      <c r="AI128" s="75"/>
      <c r="AJ128" s="75"/>
      <c r="AK128" s="75">
        <v>0.3</v>
      </c>
      <c r="AL128" s="17"/>
      <c r="AM128" s="17"/>
      <c r="AN128" s="17"/>
      <c r="AO128" s="18"/>
      <c r="AP128" s="8"/>
      <c r="AQ128" s="20"/>
      <c r="AR128" s="62"/>
      <c r="AS128" s="62"/>
      <c r="AT128" s="62"/>
      <c r="AU128" s="62"/>
      <c r="AV128" s="62"/>
      <c r="AW128" s="62"/>
      <c r="AX128" s="62"/>
      <c r="AY128" s="62"/>
      <c r="AZ128" s="62"/>
      <c r="BA128" s="1"/>
    </row>
    <row r="129" spans="1:53" s="34" customFormat="1" ht="16.5" customHeight="1">
      <c r="A129" s="6"/>
      <c r="B129" s="257"/>
      <c r="C129" s="7"/>
      <c r="D129" s="133" t="s">
        <v>108</v>
      </c>
      <c r="E129" s="61">
        <v>0.2</v>
      </c>
      <c r="F129" s="24">
        <v>6</v>
      </c>
      <c r="G129" s="75"/>
      <c r="H129" s="75"/>
      <c r="I129" s="75"/>
      <c r="J129" s="75"/>
      <c r="K129" s="75">
        <v>0.2</v>
      </c>
      <c r="L129" s="75"/>
      <c r="M129" s="75"/>
      <c r="N129" s="75"/>
      <c r="O129" s="75"/>
      <c r="P129" s="75">
        <v>0.2</v>
      </c>
      <c r="Q129" s="75"/>
      <c r="R129" s="75"/>
      <c r="S129" s="75"/>
      <c r="T129" s="17"/>
      <c r="U129" s="17"/>
      <c r="V129" s="250"/>
      <c r="W129" s="138"/>
      <c r="X129" s="23"/>
      <c r="Y129" s="24"/>
      <c r="Z129" s="17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17"/>
      <c r="AM129" s="17"/>
      <c r="AN129" s="17"/>
      <c r="AO129" s="18"/>
      <c r="AP129" s="8"/>
      <c r="AQ129" s="20"/>
      <c r="AR129" s="62"/>
      <c r="AS129" s="62"/>
      <c r="AT129" s="62"/>
      <c r="AU129" s="62"/>
      <c r="AV129" s="62"/>
      <c r="AW129" s="62"/>
      <c r="AX129" s="62"/>
      <c r="AY129" s="62"/>
      <c r="AZ129" s="62"/>
      <c r="BA129" s="1"/>
    </row>
    <row r="130" spans="1:53" s="34" customFormat="1" ht="16.5" customHeight="1">
      <c r="A130" s="6"/>
      <c r="B130" s="257"/>
      <c r="C130" s="7"/>
      <c r="D130" s="133"/>
      <c r="E130" s="61"/>
      <c r="F130" s="24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17"/>
      <c r="U130" s="17"/>
      <c r="V130" s="250"/>
      <c r="W130" s="138"/>
      <c r="X130" s="23"/>
      <c r="Y130" s="24"/>
      <c r="Z130" s="17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17"/>
      <c r="AM130" s="17"/>
      <c r="AN130" s="17"/>
      <c r="AO130" s="18"/>
      <c r="AP130" s="8"/>
      <c r="AQ130" s="20"/>
      <c r="AR130" s="62"/>
      <c r="AS130" s="62"/>
      <c r="AT130" s="62"/>
      <c r="AU130" s="62"/>
      <c r="AV130" s="62"/>
      <c r="AW130" s="62"/>
      <c r="AX130" s="62"/>
      <c r="AY130" s="62"/>
      <c r="AZ130" s="62"/>
      <c r="BA130" s="1"/>
    </row>
    <row r="131" spans="1:53" s="34" customFormat="1" ht="16.5" customHeight="1">
      <c r="A131" s="6"/>
      <c r="B131" s="257"/>
      <c r="C131" s="7"/>
      <c r="D131" s="133" t="s">
        <v>425</v>
      </c>
      <c r="E131" s="61">
        <v>0.5</v>
      </c>
      <c r="F131" s="24">
        <v>10</v>
      </c>
      <c r="G131" s="75"/>
      <c r="H131" s="75"/>
      <c r="I131" s="75"/>
      <c r="J131" s="75"/>
      <c r="K131" s="75">
        <v>0.5</v>
      </c>
      <c r="L131" s="75"/>
      <c r="M131" s="75"/>
      <c r="N131" s="75"/>
      <c r="O131" s="75"/>
      <c r="P131" s="75"/>
      <c r="Q131" s="75">
        <v>0.5</v>
      </c>
      <c r="R131" s="75"/>
      <c r="S131" s="75"/>
      <c r="T131" s="17"/>
      <c r="U131" s="17"/>
      <c r="V131" s="250"/>
      <c r="W131" s="139"/>
      <c r="X131" s="23"/>
      <c r="Y131" s="24"/>
      <c r="Z131" s="17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17"/>
      <c r="AM131" s="17"/>
      <c r="AN131" s="17"/>
      <c r="AO131" s="18"/>
      <c r="AP131" s="8"/>
      <c r="AQ131" s="20"/>
      <c r="AR131" s="62"/>
      <c r="AS131" s="62"/>
      <c r="AT131" s="62"/>
      <c r="AU131" s="62"/>
      <c r="AV131" s="62"/>
      <c r="AW131" s="62"/>
      <c r="AX131" s="62"/>
      <c r="AY131" s="62"/>
      <c r="AZ131" s="62"/>
      <c r="BA131" s="1"/>
    </row>
    <row r="132" spans="1:53" s="34" customFormat="1" ht="16.5" customHeight="1">
      <c r="A132" s="6"/>
      <c r="B132" s="257"/>
      <c r="C132" s="7"/>
      <c r="D132" s="133" t="s">
        <v>426</v>
      </c>
      <c r="E132" s="61"/>
      <c r="F132" s="24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17"/>
      <c r="U132" s="17"/>
      <c r="V132" s="250"/>
      <c r="W132" s="138"/>
      <c r="X132" s="23"/>
      <c r="Y132" s="24"/>
      <c r="Z132" s="17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17"/>
      <c r="AM132" s="17"/>
      <c r="AN132" s="17"/>
      <c r="AO132" s="18"/>
      <c r="AP132" s="8"/>
      <c r="AQ132" s="20"/>
      <c r="AR132" s="62"/>
      <c r="AS132" s="62"/>
      <c r="AT132" s="62"/>
      <c r="AU132" s="62"/>
      <c r="AV132" s="62"/>
      <c r="AW132" s="62"/>
      <c r="AX132" s="62"/>
      <c r="AY132" s="62"/>
      <c r="AZ132" s="62"/>
      <c r="BA132" s="1"/>
    </row>
    <row r="133" spans="1:53" s="34" customFormat="1" ht="16.5" customHeight="1">
      <c r="A133" s="6"/>
      <c r="B133" s="257"/>
      <c r="C133" s="7"/>
      <c r="D133" s="133" t="s">
        <v>108</v>
      </c>
      <c r="E133" s="61">
        <v>0.2</v>
      </c>
      <c r="F133" s="24">
        <v>6</v>
      </c>
      <c r="G133" s="17"/>
      <c r="H133" s="75"/>
      <c r="I133" s="75"/>
      <c r="J133" s="75"/>
      <c r="K133" s="75">
        <v>0.2</v>
      </c>
      <c r="L133" s="75"/>
      <c r="M133" s="75"/>
      <c r="N133" s="75"/>
      <c r="O133" s="75"/>
      <c r="P133" s="75">
        <v>0.2</v>
      </c>
      <c r="Q133" s="75"/>
      <c r="R133" s="75"/>
      <c r="S133" s="75"/>
      <c r="T133" s="17"/>
      <c r="U133" s="17"/>
      <c r="V133" s="250"/>
      <c r="W133" s="79" t="s">
        <v>31</v>
      </c>
      <c r="X133" s="23"/>
      <c r="Y133" s="24"/>
      <c r="Z133" s="17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17"/>
      <c r="AM133" s="17"/>
      <c r="AN133" s="17"/>
      <c r="AO133" s="18"/>
      <c r="AP133" s="8"/>
      <c r="AQ133" s="20"/>
      <c r="AR133" s="62"/>
      <c r="AS133" s="62"/>
      <c r="AT133" s="62"/>
      <c r="AU133" s="62"/>
      <c r="AV133" s="62"/>
      <c r="AW133" s="62"/>
      <c r="AX133" s="62"/>
      <c r="AY133" s="62"/>
      <c r="AZ133" s="62"/>
      <c r="BA133" s="1"/>
    </row>
    <row r="134" spans="1:53" s="34" customFormat="1" ht="16.5" customHeight="1">
      <c r="A134" s="6"/>
      <c r="B134" s="257"/>
      <c r="C134" s="7"/>
      <c r="D134" s="133"/>
      <c r="E134" s="61"/>
      <c r="F134" s="29"/>
      <c r="G134" s="30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17"/>
      <c r="U134" s="17"/>
      <c r="V134" s="250"/>
      <c r="W134" s="138" t="s">
        <v>115</v>
      </c>
      <c r="X134" s="23">
        <v>0.5</v>
      </c>
      <c r="Y134" s="24">
        <v>12</v>
      </c>
      <c r="Z134" s="30"/>
      <c r="AA134" s="75"/>
      <c r="AB134" s="75"/>
      <c r="AC134" s="75"/>
      <c r="AD134" s="75">
        <v>0.25</v>
      </c>
      <c r="AE134" s="75"/>
      <c r="AF134" s="75">
        <v>0.25</v>
      </c>
      <c r="AG134" s="75"/>
      <c r="AH134" s="75"/>
      <c r="AI134" s="75">
        <v>0.5</v>
      </c>
      <c r="AJ134" s="75"/>
      <c r="AK134" s="75"/>
      <c r="AL134" s="17"/>
      <c r="AM134" s="17"/>
      <c r="AN134" s="17"/>
      <c r="AO134" s="18"/>
      <c r="AP134" s="8"/>
      <c r="AQ134" s="20"/>
      <c r="AR134" s="62"/>
      <c r="AS134" s="62"/>
      <c r="AT134" s="62"/>
      <c r="AU134" s="62"/>
      <c r="AV134" s="62"/>
      <c r="AW134" s="62"/>
      <c r="AX134" s="62"/>
      <c r="AY134" s="62"/>
      <c r="AZ134" s="62"/>
      <c r="BA134" s="1"/>
    </row>
    <row r="135" spans="1:53" s="34" customFormat="1" ht="16.5" customHeight="1">
      <c r="A135" s="6"/>
      <c r="B135" s="257"/>
      <c r="C135" s="7"/>
      <c r="D135" s="133" t="s">
        <v>427</v>
      </c>
      <c r="E135" s="61">
        <v>2</v>
      </c>
      <c r="F135" s="24">
        <v>35</v>
      </c>
      <c r="G135" s="30"/>
      <c r="H135" s="75"/>
      <c r="I135" s="75"/>
      <c r="J135" s="75"/>
      <c r="K135" s="75">
        <v>2</v>
      </c>
      <c r="L135" s="75"/>
      <c r="M135" s="75"/>
      <c r="N135" s="75"/>
      <c r="O135" s="75"/>
      <c r="P135" s="75"/>
      <c r="Q135" s="75">
        <v>2</v>
      </c>
      <c r="R135" s="75"/>
      <c r="S135" s="75"/>
      <c r="T135" s="17"/>
      <c r="U135" s="17"/>
      <c r="V135" s="250"/>
      <c r="W135" s="138" t="s">
        <v>409</v>
      </c>
      <c r="X135" s="23"/>
      <c r="Y135" s="24"/>
      <c r="Z135" s="30"/>
      <c r="AA135" s="30"/>
      <c r="AB135" s="30"/>
      <c r="AC135" s="30"/>
      <c r="AD135" s="30"/>
      <c r="AE135" s="30"/>
      <c r="AF135" s="30"/>
      <c r="AG135" s="31"/>
      <c r="AH135" s="17"/>
      <c r="AI135" s="17"/>
      <c r="AJ135" s="17"/>
      <c r="AK135" s="17"/>
      <c r="AL135" s="17"/>
      <c r="AM135" s="17"/>
      <c r="AN135" s="17"/>
      <c r="AO135" s="18"/>
      <c r="AP135" s="8"/>
      <c r="AQ135" s="20"/>
      <c r="AR135" s="62"/>
      <c r="AS135" s="62"/>
      <c r="AT135" s="62"/>
      <c r="AU135" s="62"/>
      <c r="AV135" s="62"/>
      <c r="AW135" s="62"/>
      <c r="AX135" s="62"/>
      <c r="AY135" s="62"/>
      <c r="AZ135" s="62"/>
      <c r="BA135" s="1"/>
    </row>
    <row r="136" spans="1:53" s="34" customFormat="1" ht="16.5" customHeight="1">
      <c r="A136" s="6"/>
      <c r="B136" s="257"/>
      <c r="C136" s="7"/>
      <c r="D136" s="133" t="s">
        <v>428</v>
      </c>
      <c r="E136" s="61"/>
      <c r="F136" s="29"/>
      <c r="G136" s="17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17"/>
      <c r="U136" s="17"/>
      <c r="V136" s="250"/>
      <c r="W136" s="133"/>
      <c r="X136" s="23"/>
      <c r="Y136" s="24"/>
      <c r="Z136" s="17"/>
      <c r="AA136" s="17"/>
      <c r="AB136" s="30"/>
      <c r="AC136" s="30"/>
      <c r="AD136" s="30"/>
      <c r="AE136" s="30"/>
      <c r="AF136" s="30"/>
      <c r="AG136" s="31"/>
      <c r="AH136" s="17"/>
      <c r="AI136" s="17"/>
      <c r="AJ136" s="17"/>
      <c r="AK136" s="17"/>
      <c r="AL136" s="17"/>
      <c r="AM136" s="17"/>
      <c r="AN136" s="17"/>
      <c r="AO136" s="18"/>
      <c r="AP136" s="8"/>
      <c r="AQ136" s="20"/>
      <c r="AR136" s="62"/>
      <c r="AS136" s="62"/>
      <c r="AT136" s="62"/>
      <c r="AU136" s="62"/>
      <c r="AV136" s="62"/>
      <c r="AW136" s="62"/>
      <c r="AX136" s="62"/>
      <c r="AY136" s="62"/>
      <c r="AZ136" s="62"/>
      <c r="BA136" s="1"/>
    </row>
    <row r="137" spans="1:53" s="34" customFormat="1" ht="16.5" customHeight="1">
      <c r="A137" s="6"/>
      <c r="B137" s="257"/>
      <c r="C137" s="7"/>
      <c r="D137" s="134"/>
      <c r="E137" s="61"/>
      <c r="F137" s="24"/>
      <c r="G137" s="17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17"/>
      <c r="U137" s="17"/>
      <c r="V137" s="250"/>
      <c r="W137" s="134"/>
      <c r="X137" s="63"/>
      <c r="Y137" s="24"/>
      <c r="Z137" s="17"/>
      <c r="AA137" s="17"/>
      <c r="AB137" s="30"/>
      <c r="AC137" s="30"/>
      <c r="AD137" s="17"/>
      <c r="AE137" s="17"/>
      <c r="AF137" s="17"/>
      <c r="AG137" s="21"/>
      <c r="AH137" s="17"/>
      <c r="AI137" s="17"/>
      <c r="AJ137" s="17"/>
      <c r="AK137" s="17"/>
      <c r="AL137" s="17"/>
      <c r="AM137" s="17"/>
      <c r="AN137" s="17"/>
      <c r="AO137" s="18"/>
      <c r="AP137" s="8"/>
      <c r="AQ137" s="20"/>
      <c r="AR137" s="62"/>
      <c r="AS137" s="62"/>
      <c r="AT137" s="62"/>
      <c r="AU137" s="62"/>
      <c r="AV137" s="62"/>
      <c r="AW137" s="62"/>
      <c r="AX137" s="62"/>
      <c r="AY137" s="62"/>
      <c r="AZ137" s="62"/>
      <c r="BA137" s="1"/>
    </row>
    <row r="138" spans="1:53" s="34" customFormat="1" ht="16.5" customHeight="1">
      <c r="A138" s="6"/>
      <c r="B138" s="257"/>
      <c r="C138" s="7"/>
      <c r="D138" s="133"/>
      <c r="E138" s="61"/>
      <c r="F138" s="24"/>
      <c r="G138" s="17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17"/>
      <c r="U138" s="17"/>
      <c r="V138" s="250"/>
      <c r="W138" s="133"/>
      <c r="X138" s="23"/>
      <c r="Y138" s="24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8"/>
      <c r="AP138" s="8"/>
      <c r="AQ138" s="20"/>
      <c r="AR138" s="62"/>
      <c r="AS138" s="62"/>
      <c r="AT138" s="62"/>
      <c r="AU138" s="62"/>
      <c r="AV138" s="62"/>
      <c r="AW138" s="62"/>
      <c r="AX138" s="62"/>
      <c r="AY138" s="62"/>
      <c r="AZ138" s="62"/>
      <c r="BA138" s="1"/>
    </row>
    <row r="139" spans="1:53" s="34" customFormat="1" ht="16.5" customHeight="1">
      <c r="A139" s="6"/>
      <c r="B139" s="257"/>
      <c r="C139" s="7"/>
      <c r="D139" s="79" t="s">
        <v>31</v>
      </c>
      <c r="E139" s="61"/>
      <c r="F139" s="24"/>
      <c r="G139" s="17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17"/>
      <c r="U139" s="17"/>
      <c r="V139" s="250"/>
      <c r="W139" s="133"/>
      <c r="X139" s="23"/>
      <c r="Y139" s="24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8"/>
      <c r="AP139" s="8"/>
      <c r="AQ139" s="20"/>
      <c r="AR139" s="62"/>
      <c r="AS139" s="62"/>
      <c r="AT139" s="62"/>
      <c r="AU139" s="62"/>
      <c r="AV139" s="62"/>
      <c r="AW139" s="62"/>
      <c r="AX139" s="62"/>
      <c r="AY139" s="62"/>
      <c r="AZ139" s="62"/>
      <c r="BA139" s="1"/>
    </row>
    <row r="140" spans="1:53" s="34" customFormat="1" ht="16.5" customHeight="1">
      <c r="A140" s="6"/>
      <c r="B140" s="257"/>
      <c r="C140" s="7"/>
      <c r="D140" s="133" t="s">
        <v>408</v>
      </c>
      <c r="E140" s="61">
        <v>0.4</v>
      </c>
      <c r="F140" s="24">
        <v>5</v>
      </c>
      <c r="G140" s="17"/>
      <c r="H140" s="75"/>
      <c r="I140" s="75"/>
      <c r="J140" s="75"/>
      <c r="K140" s="75">
        <v>0.4</v>
      </c>
      <c r="L140" s="75"/>
      <c r="M140" s="75"/>
      <c r="N140" s="75">
        <v>0.05</v>
      </c>
      <c r="O140" s="75">
        <v>0.3</v>
      </c>
      <c r="P140" s="75"/>
      <c r="Q140" s="75"/>
      <c r="R140" s="75"/>
      <c r="S140" s="75"/>
      <c r="T140" s="17"/>
      <c r="U140" s="17"/>
      <c r="V140" s="250"/>
      <c r="W140" s="70" t="s">
        <v>35</v>
      </c>
      <c r="X140" s="74"/>
      <c r="Y140" s="24">
        <v>10</v>
      </c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8"/>
      <c r="AP140" s="8"/>
      <c r="AQ140" s="20"/>
      <c r="AR140" s="62"/>
      <c r="AS140" s="62"/>
      <c r="AT140" s="62"/>
      <c r="AU140" s="62"/>
      <c r="AV140" s="62"/>
      <c r="AW140" s="62"/>
      <c r="AX140" s="62"/>
      <c r="AY140" s="62"/>
      <c r="AZ140" s="62"/>
      <c r="BA140" s="1"/>
    </row>
    <row r="141" spans="1:53" s="34" customFormat="1" ht="16.5" customHeight="1">
      <c r="A141" s="6"/>
      <c r="B141" s="257"/>
      <c r="C141" s="7"/>
      <c r="D141" s="66"/>
      <c r="E141" s="61"/>
      <c r="F141" s="24"/>
      <c r="G141" s="17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17"/>
      <c r="U141" s="17"/>
      <c r="V141" s="250"/>
      <c r="W141" s="133"/>
      <c r="X141" s="23"/>
      <c r="Y141" s="24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8"/>
      <c r="AP141" s="8"/>
      <c r="AQ141" s="20"/>
      <c r="AR141" s="62"/>
      <c r="AS141" s="62"/>
      <c r="AT141" s="62"/>
      <c r="AU141" s="62"/>
      <c r="AV141" s="62"/>
      <c r="AW141" s="62"/>
      <c r="AX141" s="62"/>
      <c r="AY141" s="62"/>
      <c r="AZ141" s="62"/>
      <c r="BA141" s="1"/>
    </row>
    <row r="142" spans="1:53" s="34" customFormat="1" ht="16.5" customHeight="1">
      <c r="A142" s="6"/>
      <c r="B142" s="257"/>
      <c r="C142" s="7"/>
      <c r="D142" s="71" t="s">
        <v>35</v>
      </c>
      <c r="E142" s="182"/>
      <c r="F142" s="64">
        <v>10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250"/>
      <c r="W142" s="135"/>
      <c r="X142" s="37"/>
      <c r="Y142" s="35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8"/>
      <c r="AP142" s="8"/>
      <c r="AQ142" s="20"/>
      <c r="AR142" s="62"/>
      <c r="AS142" s="62"/>
      <c r="AT142" s="62"/>
      <c r="AU142" s="62"/>
      <c r="AV142" s="62"/>
      <c r="AW142" s="62"/>
      <c r="AX142" s="62"/>
      <c r="AY142" s="62"/>
      <c r="AZ142" s="62"/>
      <c r="BA142" s="1"/>
    </row>
    <row r="143" spans="1:53" s="34" customFormat="1" ht="16.5" customHeight="1" thickBot="1">
      <c r="A143" s="6"/>
      <c r="B143" s="257"/>
      <c r="C143" s="7"/>
      <c r="D143" s="38" t="s">
        <v>29</v>
      </c>
      <c r="E143" s="45">
        <f>SUM(E113:E142)</f>
        <v>6.4</v>
      </c>
      <c r="F143" s="40">
        <f>SUM(F114:F142)</f>
        <v>145</v>
      </c>
      <c r="G143" s="41">
        <f t="shared" ref="G143:N143" si="22">SUM(G115:G142)</f>
        <v>0</v>
      </c>
      <c r="H143" s="41">
        <f t="shared" si="22"/>
        <v>0</v>
      </c>
      <c r="I143" s="41">
        <f t="shared" si="22"/>
        <v>0</v>
      </c>
      <c r="J143" s="41">
        <f t="shared" si="22"/>
        <v>0</v>
      </c>
      <c r="K143" s="41">
        <f t="shared" si="22"/>
        <v>6.4</v>
      </c>
      <c r="L143" s="41">
        <f t="shared" si="22"/>
        <v>0</v>
      </c>
      <c r="M143" s="41">
        <f t="shared" si="22"/>
        <v>0</v>
      </c>
      <c r="N143" s="41">
        <f t="shared" si="22"/>
        <v>0.05</v>
      </c>
      <c r="O143" s="41">
        <f>SUM(O115:O142)</f>
        <v>0.3</v>
      </c>
      <c r="P143" s="41">
        <f t="shared" ref="P143:V143" si="23">SUM(P115:P142)</f>
        <v>1</v>
      </c>
      <c r="Q143" s="41">
        <f t="shared" si="23"/>
        <v>5</v>
      </c>
      <c r="R143" s="41">
        <f t="shared" si="23"/>
        <v>0</v>
      </c>
      <c r="S143" s="41">
        <f t="shared" si="23"/>
        <v>0</v>
      </c>
      <c r="T143" s="41">
        <f t="shared" si="23"/>
        <v>0</v>
      </c>
      <c r="U143" s="41">
        <f t="shared" si="23"/>
        <v>0</v>
      </c>
      <c r="V143" s="252">
        <f t="shared" si="23"/>
        <v>0</v>
      </c>
      <c r="W143" s="59" t="s">
        <v>29</v>
      </c>
      <c r="X143" s="39">
        <f>SUM(X114:X142)</f>
        <v>5.6</v>
      </c>
      <c r="Y143" s="40">
        <f>SUM(Y114:Y142)</f>
        <v>140</v>
      </c>
      <c r="Z143" s="41">
        <f t="shared" ref="Z143:AG143" si="24">SUM(Z115:Z142)</f>
        <v>0</v>
      </c>
      <c r="AA143" s="41">
        <f t="shared" si="24"/>
        <v>0</v>
      </c>
      <c r="AB143" s="41">
        <f t="shared" si="24"/>
        <v>1.7999999999999998</v>
      </c>
      <c r="AC143" s="41">
        <f t="shared" si="24"/>
        <v>0.89999999999999991</v>
      </c>
      <c r="AD143" s="41">
        <f t="shared" si="24"/>
        <v>2.65</v>
      </c>
      <c r="AE143" s="41">
        <f t="shared" si="24"/>
        <v>0</v>
      </c>
      <c r="AF143" s="41">
        <f t="shared" si="24"/>
        <v>0.25</v>
      </c>
      <c r="AG143" s="41">
        <f t="shared" si="24"/>
        <v>0</v>
      </c>
      <c r="AH143" s="41">
        <f>SUM(AH115:AH142)</f>
        <v>0</v>
      </c>
      <c r="AI143" s="41">
        <f t="shared" ref="AI143:AO143" si="25">SUM(AI115:AI142)</f>
        <v>2.7</v>
      </c>
      <c r="AJ143" s="41">
        <f t="shared" si="25"/>
        <v>0.6</v>
      </c>
      <c r="AK143" s="41">
        <f t="shared" si="25"/>
        <v>0.3</v>
      </c>
      <c r="AL143" s="41">
        <f t="shared" si="25"/>
        <v>0</v>
      </c>
      <c r="AM143" s="41">
        <f t="shared" si="25"/>
        <v>0</v>
      </c>
      <c r="AN143" s="41">
        <f t="shared" si="25"/>
        <v>0</v>
      </c>
      <c r="AO143" s="42">
        <f t="shared" si="25"/>
        <v>0</v>
      </c>
      <c r="AP143" s="8"/>
      <c r="AQ143" s="20"/>
      <c r="AR143" s="62"/>
      <c r="AS143" s="62"/>
      <c r="AT143" s="62"/>
      <c r="AU143" s="62"/>
      <c r="AV143" s="62"/>
      <c r="AW143" s="62"/>
      <c r="AX143" s="62"/>
      <c r="AY143" s="62"/>
      <c r="AZ143" s="62"/>
      <c r="BA143" s="1"/>
    </row>
    <row r="144" spans="1:53" s="34" customFormat="1" ht="16.5" customHeight="1">
      <c r="A144" s="46"/>
      <c r="B144" s="60"/>
      <c r="C144" s="47"/>
      <c r="D144" s="48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1"/>
      <c r="P144" s="51"/>
      <c r="Q144" s="51"/>
      <c r="R144" s="51"/>
      <c r="S144" s="51"/>
      <c r="T144" s="51"/>
      <c r="U144" s="51"/>
      <c r="V144" s="50"/>
      <c r="W144" s="48"/>
      <c r="X144" s="49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0"/>
      <c r="AP144" s="53"/>
      <c r="AQ144" s="20"/>
      <c r="AR144" s="62"/>
      <c r="AS144" s="62"/>
      <c r="AT144" s="62"/>
      <c r="AU144" s="62"/>
      <c r="AV144" s="62"/>
      <c r="AW144" s="62"/>
      <c r="AX144" s="62"/>
      <c r="AY144" s="62"/>
      <c r="AZ144" s="62"/>
      <c r="BA144" s="1"/>
    </row>
  </sheetData>
  <sheetProtection selectLockedCells="1" selectUnlockedCells="1"/>
  <mergeCells count="66">
    <mergeCell ref="AQ110:AY111"/>
    <mergeCell ref="AH41:AO41"/>
    <mergeCell ref="AP41:AQ41"/>
    <mergeCell ref="AS5:AZ5"/>
    <mergeCell ref="AH77:AO77"/>
    <mergeCell ref="AP77:AQ77"/>
    <mergeCell ref="AS41:AZ41"/>
    <mergeCell ref="A1:BA1"/>
    <mergeCell ref="B3:B35"/>
    <mergeCell ref="D3:V3"/>
    <mergeCell ref="W3:AO3"/>
    <mergeCell ref="AP3:AZ3"/>
    <mergeCell ref="D4:V4"/>
    <mergeCell ref="W4:AO4"/>
    <mergeCell ref="AP4:AZ4"/>
    <mergeCell ref="D5:E5"/>
    <mergeCell ref="G5:N5"/>
    <mergeCell ref="O5:V5"/>
    <mergeCell ref="W5:X5"/>
    <mergeCell ref="Z5:AG5"/>
    <mergeCell ref="AP35:AQ35"/>
    <mergeCell ref="AH5:AO5"/>
    <mergeCell ref="AP5:AQ5"/>
    <mergeCell ref="D41:E41"/>
    <mergeCell ref="G41:N41"/>
    <mergeCell ref="O41:V41"/>
    <mergeCell ref="W41:X41"/>
    <mergeCell ref="Z41:AG41"/>
    <mergeCell ref="D39:V39"/>
    <mergeCell ref="W39:AO39"/>
    <mergeCell ref="AP39:AZ39"/>
    <mergeCell ref="D40:V40"/>
    <mergeCell ref="W40:AO40"/>
    <mergeCell ref="AP40:AZ40"/>
    <mergeCell ref="AR124:AY124"/>
    <mergeCell ref="AS77:AZ77"/>
    <mergeCell ref="AP71:AQ71"/>
    <mergeCell ref="B75:B107"/>
    <mergeCell ref="D75:V75"/>
    <mergeCell ref="W75:AO75"/>
    <mergeCell ref="AP75:AZ75"/>
    <mergeCell ref="D76:V76"/>
    <mergeCell ref="W76:AO76"/>
    <mergeCell ref="AP76:AZ76"/>
    <mergeCell ref="D77:E77"/>
    <mergeCell ref="G77:N77"/>
    <mergeCell ref="O77:V77"/>
    <mergeCell ref="W77:X77"/>
    <mergeCell ref="Z77:AG77"/>
    <mergeCell ref="B39:B71"/>
    <mergeCell ref="AS122:AT122"/>
    <mergeCell ref="AU122:AV122"/>
    <mergeCell ref="AP107:AQ107"/>
    <mergeCell ref="B111:B143"/>
    <mergeCell ref="D111:V111"/>
    <mergeCell ref="W111:AO111"/>
    <mergeCell ref="D112:V112"/>
    <mergeCell ref="W112:AO112"/>
    <mergeCell ref="D113:E113"/>
    <mergeCell ref="G113:N113"/>
    <mergeCell ref="O113:V113"/>
    <mergeCell ref="W113:X113"/>
    <mergeCell ref="Z113:AG113"/>
    <mergeCell ref="AH113:AO113"/>
    <mergeCell ref="AR113:AY113"/>
    <mergeCell ref="AR118:AY118"/>
  </mergeCells>
  <printOptions horizontalCentered="1"/>
  <pageMargins left="0.19685039370078741" right="0.19685039370078741" top="0.39370078740157483" bottom="0" header="0" footer="0"/>
  <pageSetup paperSize="9" scale="23" firstPageNumber="0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H22" sqref="H22"/>
    </sheetView>
  </sheetViews>
  <sheetFormatPr baseColWidth="10" defaultRowHeight="15"/>
  <cols>
    <col min="2" max="2" width="7.7109375" bestFit="1" customWidth="1"/>
    <col min="3" max="3" width="14.7109375" customWidth="1"/>
    <col min="4" max="4" width="5.5703125" bestFit="1" customWidth="1"/>
    <col min="5" max="5" width="14.7109375" customWidth="1"/>
    <col min="6" max="6" width="4.7109375" bestFit="1" customWidth="1"/>
    <col min="7" max="7" width="14.7109375" customWidth="1"/>
    <col min="8" max="8" width="4.7109375" bestFit="1" customWidth="1"/>
    <col min="9" max="9" width="14.7109375" customWidth="1"/>
    <col min="10" max="10" width="4.7109375" bestFit="1" customWidth="1"/>
    <col min="11" max="11" width="14.7109375" customWidth="1"/>
    <col min="12" max="12" width="4.7109375" bestFit="1" customWidth="1"/>
    <col min="13" max="13" width="14.7109375" customWidth="1"/>
    <col min="14" max="14" width="5.5703125" bestFit="1" customWidth="1"/>
    <col min="15" max="15" width="14.7109375" customWidth="1"/>
    <col min="16" max="16" width="4.7109375" bestFit="1" customWidth="1"/>
    <col min="17" max="17" width="14.7109375" customWidth="1"/>
    <col min="18" max="18" width="4.7109375" bestFit="1" customWidth="1"/>
  </cols>
  <sheetData>
    <row r="1" spans="1:18" ht="23.25">
      <c r="A1" s="190" t="s">
        <v>218</v>
      </c>
      <c r="Q1" s="298">
        <v>43102</v>
      </c>
      <c r="R1" s="298"/>
    </row>
    <row r="3" spans="1:18">
      <c r="A3" s="299" t="s">
        <v>219</v>
      </c>
      <c r="B3" s="299"/>
      <c r="C3" t="s">
        <v>227</v>
      </c>
    </row>
    <row r="5" spans="1:18" s="185" customFormat="1">
      <c r="C5" s="297" t="s">
        <v>202</v>
      </c>
      <c r="D5" s="297"/>
      <c r="E5" s="297" t="s">
        <v>203</v>
      </c>
      <c r="F5" s="297"/>
      <c r="G5" s="297" t="s">
        <v>204</v>
      </c>
      <c r="H5" s="297"/>
      <c r="I5" s="297" t="s">
        <v>230</v>
      </c>
      <c r="J5" s="297"/>
      <c r="K5" s="297" t="s">
        <v>231</v>
      </c>
      <c r="L5" s="297"/>
      <c r="M5" s="297" t="s">
        <v>209</v>
      </c>
      <c r="N5" s="297"/>
      <c r="O5" s="297" t="s">
        <v>208</v>
      </c>
      <c r="P5" s="297"/>
      <c r="Q5" s="297" t="s">
        <v>207</v>
      </c>
      <c r="R5" s="297"/>
    </row>
    <row r="6" spans="1:18" s="185" customFormat="1">
      <c r="B6" s="117" t="s">
        <v>206</v>
      </c>
      <c r="C6" s="117" t="s">
        <v>137</v>
      </c>
      <c r="D6" s="117" t="s">
        <v>205</v>
      </c>
      <c r="E6" s="117" t="s">
        <v>137</v>
      </c>
      <c r="F6" s="117" t="s">
        <v>205</v>
      </c>
      <c r="G6" s="117" t="s">
        <v>137</v>
      </c>
      <c r="H6" s="117" t="s">
        <v>205</v>
      </c>
      <c r="I6" s="117" t="s">
        <v>137</v>
      </c>
      <c r="J6" s="117" t="s">
        <v>205</v>
      </c>
      <c r="K6" s="117" t="s">
        <v>137</v>
      </c>
      <c r="L6" s="117" t="s">
        <v>205</v>
      </c>
      <c r="M6" s="117" t="s">
        <v>137</v>
      </c>
      <c r="N6" s="117" t="s">
        <v>205</v>
      </c>
      <c r="O6" s="117" t="s">
        <v>137</v>
      </c>
      <c r="P6" s="117" t="s">
        <v>205</v>
      </c>
      <c r="Q6" s="117" t="s">
        <v>137</v>
      </c>
      <c r="R6" s="117" t="s">
        <v>205</v>
      </c>
    </row>
    <row r="7" spans="1:18">
      <c r="A7" s="191" t="s">
        <v>210</v>
      </c>
      <c r="B7" s="186" t="s">
        <v>201</v>
      </c>
      <c r="C7" s="187">
        <v>0.12013888888888889</v>
      </c>
      <c r="D7" s="188">
        <v>24</v>
      </c>
      <c r="E7" s="187">
        <v>0.12013888888888889</v>
      </c>
      <c r="F7" s="188">
        <v>23</v>
      </c>
      <c r="G7" s="187">
        <v>0.12083333333333333</v>
      </c>
      <c r="H7" s="188">
        <v>21</v>
      </c>
      <c r="I7" s="187">
        <v>0.11458333333333333</v>
      </c>
      <c r="J7" s="189">
        <v>24</v>
      </c>
      <c r="K7" s="187">
        <v>0.11388888888888889</v>
      </c>
      <c r="L7" s="188">
        <v>26</v>
      </c>
      <c r="M7" s="187">
        <v>0.10555555555555556</v>
      </c>
      <c r="N7" s="188">
        <v>27</v>
      </c>
      <c r="O7" s="187">
        <v>0.10416666666666667</v>
      </c>
      <c r="P7" s="188">
        <v>26</v>
      </c>
      <c r="Q7" s="187">
        <v>0.10555555555555556</v>
      </c>
      <c r="R7" s="188">
        <v>32</v>
      </c>
    </row>
    <row r="8" spans="1:18">
      <c r="A8" s="191" t="s">
        <v>210</v>
      </c>
      <c r="B8" s="186" t="s">
        <v>211</v>
      </c>
      <c r="C8" s="187">
        <v>0.12152777777777778</v>
      </c>
      <c r="D8" s="188">
        <v>26</v>
      </c>
      <c r="E8" s="187">
        <v>0.12152777777777778</v>
      </c>
      <c r="F8" s="188">
        <v>24</v>
      </c>
      <c r="G8" s="187">
        <v>0.12291666666666667</v>
      </c>
      <c r="H8" s="188">
        <v>25</v>
      </c>
      <c r="I8" s="187">
        <v>0.11597222222222221</v>
      </c>
      <c r="J8" s="188">
        <v>25</v>
      </c>
      <c r="K8" s="187">
        <v>0.11527777777777777</v>
      </c>
      <c r="L8" s="188">
        <v>27</v>
      </c>
      <c r="M8" s="187">
        <v>0.10486111111111111</v>
      </c>
      <c r="N8" s="188">
        <v>29</v>
      </c>
      <c r="O8" s="187">
        <v>0.10625</v>
      </c>
      <c r="P8" s="188">
        <v>30</v>
      </c>
      <c r="Q8" s="187">
        <v>0.11388888888888889</v>
      </c>
      <c r="R8" s="188">
        <v>33</v>
      </c>
    </row>
    <row r="9" spans="1:18">
      <c r="A9" s="191" t="s">
        <v>210</v>
      </c>
      <c r="B9" s="186" t="s">
        <v>212</v>
      </c>
      <c r="C9" s="187">
        <v>0.12083333333333333</v>
      </c>
      <c r="D9" s="188">
        <v>26</v>
      </c>
      <c r="E9" s="187">
        <v>0.12361111111111112</v>
      </c>
      <c r="F9" s="188">
        <v>25</v>
      </c>
      <c r="G9" s="187">
        <v>0.12152777777777778</v>
      </c>
      <c r="H9" s="188">
        <v>27</v>
      </c>
      <c r="I9" s="187">
        <v>0.11527777777777777</v>
      </c>
      <c r="J9" s="188">
        <v>27</v>
      </c>
      <c r="K9" s="187">
        <v>0.11597222222222221</v>
      </c>
      <c r="L9" s="188">
        <v>26</v>
      </c>
      <c r="M9" s="187">
        <v>0.10833333333333334</v>
      </c>
      <c r="N9" s="188">
        <v>26</v>
      </c>
      <c r="O9" s="187">
        <v>0.10555555555555556</v>
      </c>
      <c r="P9" s="188">
        <v>29</v>
      </c>
      <c r="Q9" s="187">
        <v>0.10486111111111111</v>
      </c>
      <c r="R9" s="188">
        <v>31</v>
      </c>
    </row>
    <row r="10" spans="1:18">
      <c r="A10" s="191" t="s">
        <v>210</v>
      </c>
      <c r="B10" s="186" t="s">
        <v>213</v>
      </c>
      <c r="C10" s="187">
        <v>0.12083333333333333</v>
      </c>
      <c r="D10" s="188">
        <v>12</v>
      </c>
      <c r="E10" s="187">
        <v>0.12152777777777778</v>
      </c>
      <c r="F10" s="188" t="s">
        <v>214</v>
      </c>
      <c r="G10" s="187">
        <v>0.11805555555555557</v>
      </c>
      <c r="H10" s="188">
        <v>22</v>
      </c>
      <c r="I10" s="187">
        <v>0.11597222222222221</v>
      </c>
      <c r="J10" s="188">
        <v>25</v>
      </c>
      <c r="K10" s="187">
        <v>0.11597222222222221</v>
      </c>
      <c r="L10" s="188">
        <v>27</v>
      </c>
      <c r="M10" s="187">
        <v>0.1125</v>
      </c>
      <c r="N10" s="188">
        <v>26</v>
      </c>
      <c r="O10" s="187">
        <v>0.1125</v>
      </c>
      <c r="P10" s="188">
        <v>28</v>
      </c>
      <c r="Q10" s="187">
        <v>0.11597222222222221</v>
      </c>
      <c r="R10" s="188">
        <v>30</v>
      </c>
    </row>
    <row r="11" spans="1:18">
      <c r="A11" s="191" t="s">
        <v>210</v>
      </c>
      <c r="B11" s="186" t="s">
        <v>232</v>
      </c>
      <c r="C11" s="187">
        <v>0.12569444444444444</v>
      </c>
      <c r="D11" s="188">
        <v>24</v>
      </c>
      <c r="E11" s="187">
        <v>0.12430555555555556</v>
      </c>
      <c r="F11" s="188">
        <v>24</v>
      </c>
      <c r="G11" s="187">
        <v>0.12638888888888888</v>
      </c>
      <c r="H11" s="188">
        <v>25</v>
      </c>
      <c r="I11" s="187">
        <v>0.11875000000000001</v>
      </c>
      <c r="J11" s="188">
        <v>25</v>
      </c>
      <c r="K11" s="187">
        <v>0.11944444444444445</v>
      </c>
      <c r="L11" s="188">
        <v>27</v>
      </c>
      <c r="M11" s="187">
        <v>0.11597222222222221</v>
      </c>
      <c r="N11" s="188">
        <v>27</v>
      </c>
      <c r="O11" s="187">
        <v>0.11458333333333333</v>
      </c>
      <c r="P11" s="188">
        <v>30</v>
      </c>
      <c r="Q11" s="187">
        <v>0.11180555555555556</v>
      </c>
      <c r="R11" s="188">
        <v>32</v>
      </c>
    </row>
    <row r="12" spans="1:18">
      <c r="A12" s="191" t="s">
        <v>210</v>
      </c>
      <c r="B12" s="186" t="s">
        <v>220</v>
      </c>
      <c r="C12" s="187">
        <v>0.12291666666666667</v>
      </c>
      <c r="D12" s="188">
        <v>21</v>
      </c>
      <c r="E12" s="187">
        <v>0.12291666666666667</v>
      </c>
      <c r="F12" s="188">
        <v>21</v>
      </c>
      <c r="G12" s="187">
        <v>0.12361111111111112</v>
      </c>
      <c r="H12" s="188">
        <v>22</v>
      </c>
      <c r="I12" s="187">
        <v>0.11666666666666665</v>
      </c>
      <c r="J12" s="188">
        <v>23</v>
      </c>
      <c r="K12" s="187">
        <v>0.1173611111111111</v>
      </c>
      <c r="L12" s="188">
        <v>24</v>
      </c>
      <c r="M12" s="187">
        <v>0.11319444444444444</v>
      </c>
      <c r="N12" s="188">
        <v>28</v>
      </c>
      <c r="O12" s="187">
        <v>0.11041666666666666</v>
      </c>
      <c r="P12" s="188">
        <v>30</v>
      </c>
      <c r="Q12" s="187">
        <v>0.10625</v>
      </c>
      <c r="R12" s="188">
        <v>33</v>
      </c>
    </row>
    <row r="13" spans="1:18">
      <c r="A13" s="191" t="s">
        <v>210</v>
      </c>
      <c r="B13" s="186" t="s">
        <v>226</v>
      </c>
      <c r="C13" s="187">
        <v>0.11458333333333333</v>
      </c>
      <c r="D13" s="188">
        <v>23</v>
      </c>
      <c r="E13" s="187">
        <v>0.11666666666666665</v>
      </c>
      <c r="F13" s="188">
        <v>25</v>
      </c>
      <c r="G13" s="187">
        <v>0.11666666666666665</v>
      </c>
      <c r="H13" s="188">
        <v>22</v>
      </c>
      <c r="I13" s="187">
        <v>0.11388888888888889</v>
      </c>
      <c r="J13" s="188">
        <v>27</v>
      </c>
      <c r="K13" s="187">
        <v>0.11527777777777777</v>
      </c>
      <c r="L13" s="188">
        <v>26</v>
      </c>
      <c r="M13" s="187">
        <v>0.10833333333333334</v>
      </c>
      <c r="N13" s="188">
        <v>29</v>
      </c>
      <c r="O13" s="187">
        <v>0.10833333333333334</v>
      </c>
      <c r="P13" s="188">
        <v>30</v>
      </c>
      <c r="Q13" s="187">
        <v>0.10694444444444444</v>
      </c>
      <c r="R13" s="188">
        <v>28</v>
      </c>
    </row>
    <row r="14" spans="1:18">
      <c r="A14" s="191" t="s">
        <v>210</v>
      </c>
      <c r="B14" s="186" t="s">
        <v>221</v>
      </c>
      <c r="C14" s="187">
        <v>0.125</v>
      </c>
      <c r="D14" s="188">
        <v>20</v>
      </c>
      <c r="E14" s="187">
        <v>0.12361111111111112</v>
      </c>
      <c r="F14" s="188">
        <v>20</v>
      </c>
      <c r="G14" s="187">
        <v>0.12291666666666667</v>
      </c>
      <c r="H14" s="188">
        <v>20</v>
      </c>
      <c r="I14" s="187">
        <v>0.12361111111111112</v>
      </c>
      <c r="J14" s="188">
        <v>24</v>
      </c>
      <c r="K14" s="187">
        <v>0.12430555555555556</v>
      </c>
      <c r="L14" s="188">
        <v>23</v>
      </c>
      <c r="M14" s="187">
        <v>0.11805555555555557</v>
      </c>
      <c r="N14" s="188">
        <v>26</v>
      </c>
      <c r="O14" s="187">
        <v>0.11597222222222221</v>
      </c>
      <c r="P14" s="188">
        <v>27</v>
      </c>
      <c r="Q14" s="187">
        <v>0.11041666666666666</v>
      </c>
      <c r="R14" s="188">
        <v>30</v>
      </c>
    </row>
    <row r="15" spans="1:18">
      <c r="A15" s="191" t="s">
        <v>210</v>
      </c>
      <c r="B15" s="186" t="s">
        <v>222</v>
      </c>
      <c r="C15" s="187">
        <v>0.12222222222222223</v>
      </c>
      <c r="D15" s="188">
        <v>18</v>
      </c>
      <c r="E15" s="187">
        <v>0.12083333333333333</v>
      </c>
      <c r="F15" s="188">
        <v>19</v>
      </c>
      <c r="G15" s="187">
        <v>0.11944444444444445</v>
      </c>
      <c r="H15" s="188">
        <v>19</v>
      </c>
      <c r="I15" s="187">
        <v>0.12083333333333333</v>
      </c>
      <c r="J15" s="188">
        <v>23</v>
      </c>
      <c r="K15" s="187">
        <v>0.12222222222222223</v>
      </c>
      <c r="L15" s="188">
        <v>26</v>
      </c>
      <c r="M15" s="187">
        <v>0.11805555555555557</v>
      </c>
      <c r="N15" s="188">
        <v>26</v>
      </c>
      <c r="O15" s="187">
        <v>0.11527777777777777</v>
      </c>
      <c r="P15" s="188">
        <v>28</v>
      </c>
      <c r="Q15" s="187">
        <v>0.11319444444444444</v>
      </c>
      <c r="R15" s="188">
        <v>30</v>
      </c>
    </row>
    <row r="16" spans="1:18">
      <c r="A16" s="191" t="s">
        <v>210</v>
      </c>
      <c r="B16" s="186" t="s">
        <v>223</v>
      </c>
      <c r="C16" s="187">
        <v>0.12222222222222223</v>
      </c>
      <c r="D16" s="188">
        <v>21</v>
      </c>
      <c r="E16" s="187">
        <v>0.125</v>
      </c>
      <c r="F16" s="188">
        <v>21</v>
      </c>
      <c r="G16" s="187">
        <v>0.12083333333333333</v>
      </c>
      <c r="H16" s="188">
        <v>22</v>
      </c>
      <c r="I16" s="187">
        <v>0.11597222222222221</v>
      </c>
      <c r="J16" s="188">
        <v>23</v>
      </c>
      <c r="K16" s="187">
        <v>0.11805555555555557</v>
      </c>
      <c r="L16" s="188">
        <v>24</v>
      </c>
      <c r="M16" s="187">
        <v>0.1125</v>
      </c>
      <c r="N16" s="188">
        <v>26</v>
      </c>
      <c r="O16" s="187">
        <v>0.11041666666666666</v>
      </c>
      <c r="P16" s="188">
        <v>27</v>
      </c>
      <c r="Q16" s="187">
        <v>0.1076388888888889</v>
      </c>
      <c r="R16" s="188">
        <v>30</v>
      </c>
    </row>
    <row r="17" spans="1:18">
      <c r="A17" s="191" t="s">
        <v>215</v>
      </c>
      <c r="B17" s="186" t="s">
        <v>216</v>
      </c>
      <c r="C17" s="188" t="s">
        <v>214</v>
      </c>
      <c r="D17" s="188">
        <v>18</v>
      </c>
      <c r="E17" s="187">
        <v>5.8333333333333327E-2</v>
      </c>
      <c r="F17" s="188">
        <v>14</v>
      </c>
      <c r="G17" s="187">
        <v>6.0416666666666667E-2</v>
      </c>
      <c r="H17" s="188">
        <v>20</v>
      </c>
      <c r="I17" s="187">
        <v>5.5555555555555552E-2</v>
      </c>
      <c r="J17" s="188">
        <v>34</v>
      </c>
      <c r="K17" s="187">
        <v>5.6944444444444443E-2</v>
      </c>
      <c r="L17" s="188">
        <v>28</v>
      </c>
      <c r="M17" s="187">
        <v>5.6250000000000001E-2</v>
      </c>
      <c r="N17" s="188">
        <v>22</v>
      </c>
      <c r="O17" s="187">
        <v>5.2777777777777778E-2</v>
      </c>
      <c r="P17" s="188">
        <v>35</v>
      </c>
      <c r="Q17" s="187">
        <v>5.9027777777777783E-2</v>
      </c>
      <c r="R17" s="188">
        <v>24</v>
      </c>
    </row>
    <row r="18" spans="1:18">
      <c r="A18" s="191" t="s">
        <v>215</v>
      </c>
      <c r="B18" s="186" t="s">
        <v>217</v>
      </c>
      <c r="C18" s="187">
        <v>5.9722222222222225E-2</v>
      </c>
      <c r="D18" s="188">
        <v>15</v>
      </c>
      <c r="E18" s="187">
        <v>6.25E-2</v>
      </c>
      <c r="F18" s="188">
        <v>21</v>
      </c>
      <c r="G18" s="187">
        <v>7.2916666666666671E-2</v>
      </c>
      <c r="H18" s="188">
        <v>24</v>
      </c>
      <c r="I18" s="187">
        <v>5.7638888888888885E-2</v>
      </c>
      <c r="J18" s="188">
        <v>28</v>
      </c>
      <c r="K18" s="187">
        <v>6.805555555555555E-2</v>
      </c>
      <c r="L18" s="188">
        <v>26</v>
      </c>
      <c r="M18" s="187">
        <v>5.6944444444444443E-2</v>
      </c>
      <c r="N18" s="188">
        <v>28</v>
      </c>
      <c r="O18" s="187">
        <v>5.4166666666666669E-2</v>
      </c>
      <c r="P18" s="188">
        <v>34</v>
      </c>
      <c r="Q18" s="187">
        <v>6.0416666666666667E-2</v>
      </c>
      <c r="R18" s="188">
        <v>25</v>
      </c>
    </row>
    <row r="19" spans="1:18">
      <c r="A19" s="191" t="s">
        <v>215</v>
      </c>
      <c r="B19" s="186" t="s">
        <v>224</v>
      </c>
      <c r="C19" s="187">
        <v>6.6666666666666666E-2</v>
      </c>
      <c r="D19" s="188">
        <v>20</v>
      </c>
      <c r="E19" s="187">
        <v>6.5972222222222224E-2</v>
      </c>
      <c r="F19" s="188">
        <v>20</v>
      </c>
      <c r="G19" s="187">
        <v>6.3888888888888884E-2</v>
      </c>
      <c r="H19" s="188">
        <v>22</v>
      </c>
      <c r="I19" s="187">
        <v>6.1805555555555558E-2</v>
      </c>
      <c r="J19" s="188">
        <v>23</v>
      </c>
      <c r="K19" s="187">
        <v>6.25E-2</v>
      </c>
      <c r="L19" s="188">
        <v>25</v>
      </c>
      <c r="M19" s="187">
        <v>6.0416666666666667E-2</v>
      </c>
      <c r="N19" s="188">
        <v>24</v>
      </c>
      <c r="O19" s="187">
        <v>5.8333333333333327E-2</v>
      </c>
      <c r="P19" s="188">
        <v>26</v>
      </c>
      <c r="Q19" s="187">
        <v>5.6944444444444443E-2</v>
      </c>
      <c r="R19" s="188">
        <v>29</v>
      </c>
    </row>
    <row r="20" spans="1:18">
      <c r="A20" s="191" t="s">
        <v>215</v>
      </c>
      <c r="B20" s="186" t="s">
        <v>225</v>
      </c>
      <c r="C20" s="187">
        <v>6.7361111111111108E-2</v>
      </c>
      <c r="D20" s="188">
        <v>20</v>
      </c>
      <c r="E20" s="187">
        <v>6.8749999999999992E-2</v>
      </c>
      <c r="F20" s="188">
        <v>24</v>
      </c>
      <c r="G20" s="187">
        <v>6.6666666666666666E-2</v>
      </c>
      <c r="H20" s="188">
        <v>28</v>
      </c>
      <c r="I20" s="187">
        <v>6.5277777777777782E-2</v>
      </c>
      <c r="J20" s="188">
        <v>27</v>
      </c>
      <c r="K20" s="187">
        <v>6.7361111111111108E-2</v>
      </c>
      <c r="L20" s="188">
        <v>26</v>
      </c>
      <c r="M20" s="187">
        <v>6.5972222222222224E-2</v>
      </c>
      <c r="N20" s="188">
        <v>30</v>
      </c>
      <c r="O20" s="187">
        <v>6.5972222222222224E-2</v>
      </c>
      <c r="P20" s="188">
        <v>33</v>
      </c>
      <c r="Q20" s="187">
        <v>6.25E-2</v>
      </c>
      <c r="R20" s="188">
        <v>30</v>
      </c>
    </row>
  </sheetData>
  <mergeCells count="10">
    <mergeCell ref="O5:P5"/>
    <mergeCell ref="Q5:R5"/>
    <mergeCell ref="Q1:R1"/>
    <mergeCell ref="A3:B3"/>
    <mergeCell ref="C5:D5"/>
    <mergeCell ref="E5:F5"/>
    <mergeCell ref="G5:H5"/>
    <mergeCell ref="I5:J5"/>
    <mergeCell ref="K5:L5"/>
    <mergeCell ref="M5:N5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workbookViewId="0">
      <selection activeCell="G3" sqref="G3"/>
    </sheetView>
  </sheetViews>
  <sheetFormatPr baseColWidth="10" defaultRowHeight="12.75"/>
  <cols>
    <col min="1" max="1" width="3.5703125" style="80" customWidth="1"/>
    <col min="2" max="2" width="10" style="80" customWidth="1"/>
    <col min="3" max="3" width="11.42578125" style="80" customWidth="1"/>
    <col min="4" max="4" width="8.5703125" style="80" customWidth="1"/>
    <col min="5" max="5" width="13.5703125" style="80" customWidth="1"/>
    <col min="6" max="6" width="7.28515625" style="80" customWidth="1"/>
    <col min="7" max="11" width="13.5703125" style="80" customWidth="1"/>
    <col min="12" max="12" width="9.42578125" style="80" bestFit="1" customWidth="1"/>
    <col min="13" max="13" width="7.85546875" style="80" bestFit="1" customWidth="1"/>
    <col min="14" max="14" width="8.85546875" style="80" customWidth="1"/>
    <col min="15" max="16384" width="11.42578125" style="80"/>
  </cols>
  <sheetData>
    <row r="1" spans="2:20" ht="18.75">
      <c r="B1" s="87"/>
      <c r="C1" s="87"/>
      <c r="D1" s="87"/>
      <c r="E1" s="87"/>
      <c r="G1" s="87"/>
      <c r="H1" s="87"/>
      <c r="I1" s="87"/>
      <c r="J1" s="88" t="s">
        <v>79</v>
      </c>
      <c r="K1" s="87"/>
      <c r="L1" s="87"/>
      <c r="M1" s="87"/>
      <c r="N1" s="87"/>
      <c r="O1" s="87"/>
      <c r="Q1" s="87"/>
      <c r="R1" s="87"/>
      <c r="S1" s="87"/>
      <c r="T1" s="88" t="s">
        <v>195</v>
      </c>
    </row>
    <row r="2" spans="2:20" ht="12.75" customHeight="1">
      <c r="B2" s="89"/>
      <c r="C2" s="89"/>
      <c r="D2" s="89"/>
      <c r="E2" s="89"/>
      <c r="F2" s="87"/>
      <c r="G2" s="87"/>
      <c r="H2" s="87"/>
      <c r="I2" s="87"/>
      <c r="J2" s="87"/>
      <c r="K2" s="87"/>
      <c r="L2" s="89"/>
      <c r="M2" s="89"/>
      <c r="N2" s="89"/>
      <c r="O2" s="89"/>
      <c r="P2" s="87"/>
      <c r="Q2" s="87"/>
      <c r="R2" s="87"/>
      <c r="S2" s="87"/>
      <c r="T2" s="87"/>
    </row>
    <row r="3" spans="2:20" ht="12.75" customHeight="1">
      <c r="B3" s="89"/>
      <c r="C3" s="89"/>
      <c r="D3" s="89"/>
      <c r="E3" s="89"/>
      <c r="F3" s="87"/>
      <c r="G3" s="87"/>
      <c r="J3" s="89"/>
      <c r="L3" s="89"/>
      <c r="M3" s="89"/>
      <c r="N3" s="89"/>
      <c r="O3" s="89"/>
      <c r="P3" s="87"/>
      <c r="Q3" s="87"/>
      <c r="T3" s="89"/>
    </row>
    <row r="4" spans="2:20" ht="12.75" customHeight="1">
      <c r="B4" s="89"/>
      <c r="C4" s="89"/>
      <c r="D4" s="89"/>
      <c r="E4" s="90" t="s">
        <v>67</v>
      </c>
      <c r="F4" s="91"/>
      <c r="G4" s="87"/>
      <c r="J4" s="90" t="s">
        <v>67</v>
      </c>
      <c r="L4" s="89"/>
      <c r="M4" s="89"/>
      <c r="N4" s="89"/>
      <c r="O4" s="90" t="s">
        <v>67</v>
      </c>
      <c r="P4" s="91"/>
      <c r="Q4" s="87"/>
      <c r="T4" s="90" t="s">
        <v>67</v>
      </c>
    </row>
    <row r="5" spans="2:20" ht="12.75" customHeight="1" thickBot="1">
      <c r="E5" s="92"/>
      <c r="G5" s="87"/>
      <c r="H5" s="93">
        <f>SUM(H15)</f>
        <v>5.9490740740740719E-2</v>
      </c>
      <c r="J5" s="92"/>
      <c r="O5" s="92"/>
      <c r="Q5" s="87"/>
      <c r="R5" s="93">
        <f>SUM(R15)</f>
        <v>0</v>
      </c>
      <c r="T5" s="92"/>
    </row>
    <row r="6" spans="2:20" ht="12.75" customHeight="1">
      <c r="B6" s="94"/>
      <c r="C6" s="95">
        <v>0</v>
      </c>
      <c r="D6" s="96">
        <v>1</v>
      </c>
      <c r="E6" s="294" t="s">
        <v>68</v>
      </c>
      <c r="G6" s="94"/>
      <c r="H6" s="95">
        <f>SUM(C45+$G$12)</f>
        <v>4.9074074074074069E-2</v>
      </c>
      <c r="I6" s="97">
        <v>41</v>
      </c>
      <c r="J6" s="294" t="s">
        <v>69</v>
      </c>
      <c r="L6" s="94"/>
      <c r="M6" s="95">
        <v>0</v>
      </c>
      <c r="N6" s="96">
        <v>1</v>
      </c>
      <c r="O6" s="294" t="s">
        <v>68</v>
      </c>
      <c r="Q6" s="94"/>
      <c r="R6" s="95">
        <v>4.9074074074074076E-2</v>
      </c>
      <c r="S6" s="97">
        <v>37</v>
      </c>
      <c r="T6" s="294" t="s">
        <v>69</v>
      </c>
    </row>
    <row r="7" spans="2:20" ht="12.75" customHeight="1">
      <c r="B7" s="102" t="s">
        <v>80</v>
      </c>
      <c r="C7" s="99">
        <f>SUM(C6+$B$12)</f>
        <v>1.2731481481481483E-3</v>
      </c>
      <c r="D7" s="100">
        <v>2</v>
      </c>
      <c r="E7" s="292"/>
      <c r="G7" s="98"/>
      <c r="H7" s="99">
        <f t="shared" ref="H7:H15" si="0">SUM(H6+$G$12)</f>
        <v>5.0231481481481474E-2</v>
      </c>
      <c r="I7" s="101">
        <v>42</v>
      </c>
      <c r="J7" s="292"/>
      <c r="L7" s="102" t="s">
        <v>80</v>
      </c>
      <c r="M7" s="99">
        <f>SUM(M6+$L$12)</f>
        <v>1.3888888888888889E-3</v>
      </c>
      <c r="N7" s="100">
        <v>2</v>
      </c>
      <c r="O7" s="292"/>
      <c r="Q7" s="98"/>
      <c r="R7" s="99">
        <f>SUM(R6+$Q$12)</f>
        <v>5.0347222222222224E-2</v>
      </c>
      <c r="S7" s="101">
        <v>38</v>
      </c>
      <c r="T7" s="292"/>
    </row>
    <row r="8" spans="2:20" ht="12.75" customHeight="1">
      <c r="B8" s="102" t="s">
        <v>81</v>
      </c>
      <c r="C8" s="99">
        <f t="shared" ref="C8:C15" si="1">SUM(C7+$B$12)</f>
        <v>2.5462962962962965E-3</v>
      </c>
      <c r="D8" s="100">
        <v>3</v>
      </c>
      <c r="E8" s="292"/>
      <c r="G8" s="102" t="s">
        <v>70</v>
      </c>
      <c r="H8" s="99">
        <f t="shared" si="0"/>
        <v>5.138888888888888E-2</v>
      </c>
      <c r="I8" s="101">
        <v>43</v>
      </c>
      <c r="J8" s="292"/>
      <c r="L8" s="102" t="s">
        <v>81</v>
      </c>
      <c r="M8" s="99">
        <f>SUM(M7+$L$12)</f>
        <v>2.7777777777777779E-3</v>
      </c>
      <c r="N8" s="100">
        <v>3</v>
      </c>
      <c r="O8" s="292"/>
      <c r="Q8" s="102" t="s">
        <v>70</v>
      </c>
      <c r="R8" s="99">
        <f t="shared" ref="R8:R14" si="2">SUM(R7+$Q$12)</f>
        <v>5.1620370370370372E-2</v>
      </c>
      <c r="S8" s="101">
        <v>39</v>
      </c>
      <c r="T8" s="292"/>
    </row>
    <row r="9" spans="2:20" ht="12.75" customHeight="1">
      <c r="B9" s="98"/>
      <c r="C9" s="99">
        <f t="shared" si="1"/>
        <v>3.8194444444444448E-3</v>
      </c>
      <c r="D9" s="100">
        <v>4</v>
      </c>
      <c r="E9" s="292"/>
      <c r="G9" s="98"/>
      <c r="H9" s="99">
        <f t="shared" si="0"/>
        <v>5.2546296296296285E-2</v>
      </c>
      <c r="I9" s="101">
        <v>44</v>
      </c>
      <c r="J9" s="292"/>
      <c r="L9" s="98"/>
      <c r="M9" s="99">
        <f t="shared" ref="M9:M14" si="3">SUM(M8+$L$12)</f>
        <v>4.1666666666666666E-3</v>
      </c>
      <c r="N9" s="100">
        <v>4</v>
      </c>
      <c r="O9" s="292"/>
      <c r="Q9" s="98"/>
      <c r="R9" s="99">
        <f t="shared" si="2"/>
        <v>5.289351851851852E-2</v>
      </c>
      <c r="S9" s="101">
        <v>40</v>
      </c>
      <c r="T9" s="292"/>
    </row>
    <row r="10" spans="2:20" ht="12.75" customHeight="1">
      <c r="B10" s="98" t="s">
        <v>71</v>
      </c>
      <c r="C10" s="99">
        <f t="shared" si="1"/>
        <v>5.092592592592593E-3</v>
      </c>
      <c r="D10" s="100">
        <v>5</v>
      </c>
      <c r="E10" s="292"/>
      <c r="G10" s="98" t="s">
        <v>71</v>
      </c>
      <c r="H10" s="99">
        <f t="shared" si="0"/>
        <v>5.3703703703703691E-2</v>
      </c>
      <c r="I10" s="101">
        <v>45</v>
      </c>
      <c r="J10" s="292"/>
      <c r="L10" s="98" t="s">
        <v>71</v>
      </c>
      <c r="M10" s="99">
        <f t="shared" si="3"/>
        <v>5.5555555555555558E-3</v>
      </c>
      <c r="N10" s="100">
        <v>5</v>
      </c>
      <c r="O10" s="292"/>
      <c r="Q10" s="98" t="s">
        <v>71</v>
      </c>
      <c r="R10" s="99">
        <f t="shared" si="2"/>
        <v>5.4166666666666669E-2</v>
      </c>
      <c r="S10" s="101">
        <v>41</v>
      </c>
      <c r="T10" s="292"/>
    </row>
    <row r="11" spans="2:20" ht="12.75" customHeight="1">
      <c r="B11" s="98" t="s">
        <v>72</v>
      </c>
      <c r="C11" s="99">
        <f t="shared" si="1"/>
        <v>6.3657407407407413E-3</v>
      </c>
      <c r="D11" s="100">
        <v>6</v>
      </c>
      <c r="E11" s="292"/>
      <c r="G11" s="98" t="s">
        <v>72</v>
      </c>
      <c r="H11" s="99">
        <f t="shared" si="0"/>
        <v>5.4861111111111097E-2</v>
      </c>
      <c r="I11" s="101">
        <v>46</v>
      </c>
      <c r="J11" s="292"/>
      <c r="L11" s="98" t="s">
        <v>72</v>
      </c>
      <c r="M11" s="99">
        <f t="shared" si="3"/>
        <v>6.9444444444444449E-3</v>
      </c>
      <c r="N11" s="100">
        <v>6</v>
      </c>
      <c r="O11" s="292"/>
      <c r="Q11" s="98" t="s">
        <v>72</v>
      </c>
      <c r="R11" s="99">
        <f t="shared" si="2"/>
        <v>5.5439814814814817E-2</v>
      </c>
      <c r="S11" s="101">
        <v>42</v>
      </c>
      <c r="T11" s="292"/>
    </row>
    <row r="12" spans="2:20" ht="12.75" customHeight="1">
      <c r="B12" s="103">
        <v>1.2731481481481483E-3</v>
      </c>
      <c r="C12" s="99">
        <f t="shared" si="1"/>
        <v>7.6388888888888895E-3</v>
      </c>
      <c r="D12" s="100">
        <v>7</v>
      </c>
      <c r="E12" s="292"/>
      <c r="G12" s="103">
        <v>1.1574074074074073E-3</v>
      </c>
      <c r="H12" s="99">
        <f t="shared" si="0"/>
        <v>5.6018518518518502E-2</v>
      </c>
      <c r="I12" s="101">
        <v>47</v>
      </c>
      <c r="J12" s="292"/>
      <c r="L12" s="103">
        <v>1.3888888888888889E-3</v>
      </c>
      <c r="M12" s="99">
        <f t="shared" si="3"/>
        <v>8.3333333333333332E-3</v>
      </c>
      <c r="N12" s="100">
        <v>7</v>
      </c>
      <c r="O12" s="292"/>
      <c r="Q12" s="103">
        <v>1.2731481481481483E-3</v>
      </c>
      <c r="R12" s="99">
        <f t="shared" si="2"/>
        <v>5.6712962962962965E-2</v>
      </c>
      <c r="S12" s="101">
        <v>43</v>
      </c>
      <c r="T12" s="292"/>
    </row>
    <row r="13" spans="2:20" ht="12.75" customHeight="1">
      <c r="B13" s="98"/>
      <c r="C13" s="99">
        <f t="shared" si="1"/>
        <v>8.9120370370370378E-3</v>
      </c>
      <c r="D13" s="100">
        <v>8</v>
      </c>
      <c r="E13" s="292"/>
      <c r="G13" s="98"/>
      <c r="H13" s="99">
        <f t="shared" si="0"/>
        <v>5.7175925925925908E-2</v>
      </c>
      <c r="I13" s="101">
        <v>48</v>
      </c>
      <c r="J13" s="292"/>
      <c r="L13" s="98"/>
      <c r="M13" s="99">
        <f t="shared" si="3"/>
        <v>9.7222222222222224E-3</v>
      </c>
      <c r="N13" s="100">
        <v>8</v>
      </c>
      <c r="O13" s="292"/>
      <c r="Q13" s="98"/>
      <c r="R13" s="99">
        <f t="shared" si="2"/>
        <v>5.7986111111111113E-2</v>
      </c>
      <c r="S13" s="101">
        <v>44</v>
      </c>
      <c r="T13" s="292"/>
    </row>
    <row r="14" spans="2:20" ht="12.75" customHeight="1">
      <c r="B14" s="98"/>
      <c r="C14" s="99">
        <f t="shared" si="1"/>
        <v>1.0185185185185186E-2</v>
      </c>
      <c r="D14" s="100">
        <v>9</v>
      </c>
      <c r="E14" s="292"/>
      <c r="G14" s="98"/>
      <c r="H14" s="99">
        <f t="shared" si="0"/>
        <v>5.8333333333333313E-2</v>
      </c>
      <c r="I14" s="101">
        <v>49</v>
      </c>
      <c r="J14" s="292"/>
      <c r="L14" s="98"/>
      <c r="M14" s="99">
        <f t="shared" si="3"/>
        <v>1.1111111111111112E-2</v>
      </c>
      <c r="N14" s="100">
        <v>9</v>
      </c>
      <c r="O14" s="292"/>
      <c r="Q14" s="98"/>
      <c r="R14" s="99">
        <f t="shared" si="2"/>
        <v>5.9259259259259262E-2</v>
      </c>
      <c r="S14" s="101">
        <v>45</v>
      </c>
      <c r="T14" s="292"/>
    </row>
    <row r="15" spans="2:20" ht="12.75" customHeight="1" thickBot="1">
      <c r="B15" s="104"/>
      <c r="C15" s="105">
        <f t="shared" si="1"/>
        <v>1.1458333333333334E-2</v>
      </c>
      <c r="D15" s="106">
        <v>10</v>
      </c>
      <c r="E15" s="293"/>
      <c r="G15" s="104"/>
      <c r="H15" s="105">
        <f t="shared" si="0"/>
        <v>5.9490740740740719E-2</v>
      </c>
      <c r="I15" s="107">
        <v>50</v>
      </c>
      <c r="J15" s="293"/>
      <c r="L15" s="104"/>
      <c r="M15" s="105"/>
      <c r="N15" s="106"/>
      <c r="O15" s="293"/>
      <c r="Q15" s="104"/>
      <c r="R15" s="105"/>
      <c r="S15" s="107"/>
      <c r="T15" s="293"/>
    </row>
    <row r="16" spans="2:20" ht="12.75" customHeight="1">
      <c r="B16" s="94"/>
      <c r="C16" s="95">
        <f>SUM(C15+$B$22)</f>
        <v>1.2615740740740742E-2</v>
      </c>
      <c r="D16" s="96">
        <v>11</v>
      </c>
      <c r="E16" s="294" t="s">
        <v>73</v>
      </c>
      <c r="G16" s="94"/>
      <c r="H16" s="95">
        <f>SUM(H5+$G$23)</f>
        <v>6.0532407407407389E-2</v>
      </c>
      <c r="I16" s="97">
        <v>51</v>
      </c>
      <c r="J16" s="291" t="s">
        <v>74</v>
      </c>
      <c r="L16" s="94"/>
      <c r="M16" s="95">
        <v>1.2615740740740742E-2</v>
      </c>
      <c r="N16" s="96">
        <v>10</v>
      </c>
      <c r="O16" s="294" t="s">
        <v>73</v>
      </c>
      <c r="Q16" s="94"/>
      <c r="R16" s="95">
        <v>6.0532407407407403E-2</v>
      </c>
      <c r="S16" s="97">
        <v>46</v>
      </c>
      <c r="T16" s="291" t="s">
        <v>74</v>
      </c>
    </row>
    <row r="17" spans="2:20" ht="12.75" customHeight="1">
      <c r="B17" s="98"/>
      <c r="C17" s="99">
        <f t="shared" ref="C17:C25" si="4">SUM(C16+$B$22)</f>
        <v>1.3773148148148149E-2</v>
      </c>
      <c r="D17" s="100">
        <v>12</v>
      </c>
      <c r="E17" s="292"/>
      <c r="G17" s="108"/>
      <c r="H17" s="99">
        <f t="shared" ref="H17:H25" si="5">SUM(H16+$G$23)</f>
        <v>6.1574074074074059E-2</v>
      </c>
      <c r="I17" s="101">
        <v>52</v>
      </c>
      <c r="J17" s="292"/>
      <c r="L17" s="98"/>
      <c r="M17" s="99">
        <f>SUM(M16+$L$22)</f>
        <v>1.388888888888889E-2</v>
      </c>
      <c r="N17" s="100">
        <v>11</v>
      </c>
      <c r="O17" s="292"/>
      <c r="Q17" s="108"/>
      <c r="R17" s="99">
        <f>SUM(R16+$Q$23)</f>
        <v>6.1689814814814808E-2</v>
      </c>
      <c r="S17" s="101">
        <v>47</v>
      </c>
      <c r="T17" s="292"/>
    </row>
    <row r="18" spans="2:20" ht="12.75" customHeight="1">
      <c r="B18" s="102" t="s">
        <v>70</v>
      </c>
      <c r="C18" s="99">
        <f t="shared" si="4"/>
        <v>1.4930555555555556E-2</v>
      </c>
      <c r="D18" s="100">
        <v>13</v>
      </c>
      <c r="E18" s="292"/>
      <c r="G18" s="102" t="s">
        <v>75</v>
      </c>
      <c r="H18" s="99">
        <f t="shared" si="5"/>
        <v>6.2615740740740722E-2</v>
      </c>
      <c r="I18" s="101">
        <v>53</v>
      </c>
      <c r="J18" s="292"/>
      <c r="L18" s="102" t="s">
        <v>70</v>
      </c>
      <c r="M18" s="99">
        <f t="shared" ref="M18:M24" si="6">SUM(M17+$L$22)</f>
        <v>1.5162037037037038E-2</v>
      </c>
      <c r="N18" s="100">
        <v>12</v>
      </c>
      <c r="O18" s="292"/>
      <c r="Q18" s="102" t="s">
        <v>75</v>
      </c>
      <c r="R18" s="99">
        <f t="shared" ref="R18:R24" si="7">SUM(R17+$Q$23)</f>
        <v>6.2847222222222221E-2</v>
      </c>
      <c r="S18" s="101">
        <v>48</v>
      </c>
      <c r="T18" s="292"/>
    </row>
    <row r="19" spans="2:20" ht="12.75" customHeight="1">
      <c r="B19" s="98"/>
      <c r="C19" s="99">
        <f t="shared" si="4"/>
        <v>1.6087962962962964E-2</v>
      </c>
      <c r="D19" s="100">
        <v>14</v>
      </c>
      <c r="E19" s="292"/>
      <c r="G19" s="102" t="s">
        <v>70</v>
      </c>
      <c r="H19" s="99">
        <f t="shared" si="5"/>
        <v>6.3657407407407385E-2</v>
      </c>
      <c r="I19" s="101">
        <v>54</v>
      </c>
      <c r="J19" s="292"/>
      <c r="L19" s="98"/>
      <c r="M19" s="99">
        <f t="shared" si="6"/>
        <v>1.6435185185185185E-2</v>
      </c>
      <c r="N19" s="100">
        <v>13</v>
      </c>
      <c r="O19" s="292"/>
      <c r="Q19" s="102" t="s">
        <v>70</v>
      </c>
      <c r="R19" s="99">
        <f t="shared" si="7"/>
        <v>6.4004629629629634E-2</v>
      </c>
      <c r="S19" s="101">
        <v>49</v>
      </c>
      <c r="T19" s="292"/>
    </row>
    <row r="20" spans="2:20" ht="12.75" customHeight="1">
      <c r="B20" s="98" t="s">
        <v>71</v>
      </c>
      <c r="C20" s="99">
        <f t="shared" si="4"/>
        <v>1.7245370370370369E-2</v>
      </c>
      <c r="D20" s="100">
        <v>15</v>
      </c>
      <c r="E20" s="292"/>
      <c r="G20" s="108"/>
      <c r="H20" s="99">
        <f t="shared" si="5"/>
        <v>6.4699074074074048E-2</v>
      </c>
      <c r="I20" s="101">
        <v>55</v>
      </c>
      <c r="J20" s="292"/>
      <c r="L20" s="98" t="s">
        <v>71</v>
      </c>
      <c r="M20" s="99">
        <f t="shared" si="6"/>
        <v>1.7708333333333333E-2</v>
      </c>
      <c r="N20" s="100">
        <v>14</v>
      </c>
      <c r="O20" s="292"/>
      <c r="Q20" s="108"/>
      <c r="R20" s="99">
        <f t="shared" si="7"/>
        <v>6.5162037037037046E-2</v>
      </c>
      <c r="S20" s="101">
        <v>50</v>
      </c>
      <c r="T20" s="292"/>
    </row>
    <row r="21" spans="2:20" ht="12.75" customHeight="1">
      <c r="B21" s="98" t="s">
        <v>72</v>
      </c>
      <c r="C21" s="99">
        <f t="shared" si="4"/>
        <v>1.8402777777777775E-2</v>
      </c>
      <c r="D21" s="100">
        <v>16</v>
      </c>
      <c r="E21" s="292"/>
      <c r="G21" s="98" t="s">
        <v>71</v>
      </c>
      <c r="H21" s="99">
        <f t="shared" si="5"/>
        <v>6.5740740740740711E-2</v>
      </c>
      <c r="I21" s="101">
        <v>56</v>
      </c>
      <c r="J21" s="292"/>
      <c r="L21" s="98" t="s">
        <v>72</v>
      </c>
      <c r="M21" s="99">
        <f t="shared" si="6"/>
        <v>1.8981481481481481E-2</v>
      </c>
      <c r="N21" s="100">
        <v>15</v>
      </c>
      <c r="O21" s="292"/>
      <c r="Q21" s="98" t="s">
        <v>71</v>
      </c>
      <c r="R21" s="99">
        <f t="shared" si="7"/>
        <v>6.6319444444444459E-2</v>
      </c>
      <c r="S21" s="101">
        <v>51</v>
      </c>
      <c r="T21" s="292"/>
    </row>
    <row r="22" spans="2:20" ht="12.75" customHeight="1">
      <c r="B22" s="103">
        <v>1.1574074074074073E-3</v>
      </c>
      <c r="C22" s="99">
        <f t="shared" si="4"/>
        <v>1.956018518518518E-2</v>
      </c>
      <c r="D22" s="100">
        <v>17</v>
      </c>
      <c r="E22" s="292"/>
      <c r="G22" s="98" t="s">
        <v>72</v>
      </c>
      <c r="H22" s="99">
        <f t="shared" si="5"/>
        <v>6.6782407407407374E-2</v>
      </c>
      <c r="I22" s="101">
        <v>57</v>
      </c>
      <c r="J22" s="292"/>
      <c r="L22" s="103">
        <v>1.2731481481481483E-3</v>
      </c>
      <c r="M22" s="99">
        <f t="shared" si="6"/>
        <v>2.0254629629629629E-2</v>
      </c>
      <c r="N22" s="100">
        <v>16</v>
      </c>
      <c r="O22" s="292"/>
      <c r="Q22" s="98" t="s">
        <v>72</v>
      </c>
      <c r="R22" s="99">
        <f t="shared" si="7"/>
        <v>6.7476851851851871E-2</v>
      </c>
      <c r="S22" s="101">
        <v>52</v>
      </c>
      <c r="T22" s="292"/>
    </row>
    <row r="23" spans="2:20" ht="12.75" customHeight="1">
      <c r="B23" s="98"/>
      <c r="C23" s="99">
        <f t="shared" si="4"/>
        <v>2.0717592592592586E-2</v>
      </c>
      <c r="D23" s="100">
        <v>18</v>
      </c>
      <c r="E23" s="292"/>
      <c r="G23" s="103">
        <v>1.0416666666666667E-3</v>
      </c>
      <c r="H23" s="99">
        <f t="shared" si="5"/>
        <v>6.7824074074074037E-2</v>
      </c>
      <c r="I23" s="101">
        <v>58</v>
      </c>
      <c r="J23" s="292"/>
      <c r="L23" s="98"/>
      <c r="M23" s="99">
        <f t="shared" si="6"/>
        <v>2.1527777777777778E-2</v>
      </c>
      <c r="N23" s="100">
        <v>17</v>
      </c>
      <c r="O23" s="292"/>
      <c r="Q23" s="103">
        <v>1.1574074074074073E-3</v>
      </c>
      <c r="R23" s="99">
        <f t="shared" si="7"/>
        <v>6.8634259259259284E-2</v>
      </c>
      <c r="S23" s="101">
        <v>53</v>
      </c>
      <c r="T23" s="292"/>
    </row>
    <row r="24" spans="2:20" ht="12.75" customHeight="1">
      <c r="B24" s="98"/>
      <c r="C24" s="99">
        <f t="shared" si="4"/>
        <v>2.1874999999999992E-2</v>
      </c>
      <c r="D24" s="100">
        <v>19</v>
      </c>
      <c r="E24" s="292"/>
      <c r="G24" s="102"/>
      <c r="H24" s="99">
        <f t="shared" si="5"/>
        <v>6.88657407407407E-2</v>
      </c>
      <c r="I24" s="101">
        <v>59</v>
      </c>
      <c r="J24" s="292"/>
      <c r="L24" s="98"/>
      <c r="M24" s="99">
        <f t="shared" si="6"/>
        <v>2.2800925925925926E-2</v>
      </c>
      <c r="N24" s="100">
        <v>18</v>
      </c>
      <c r="O24" s="292"/>
      <c r="Q24" s="102"/>
      <c r="R24" s="99">
        <f t="shared" si="7"/>
        <v>6.9791666666666696E-2</v>
      </c>
      <c r="S24" s="101">
        <v>54</v>
      </c>
      <c r="T24" s="292"/>
    </row>
    <row r="25" spans="2:20" ht="12.75" customHeight="1" thickBot="1">
      <c r="B25" s="104"/>
      <c r="C25" s="105">
        <f t="shared" si="4"/>
        <v>2.3032407407407397E-2</v>
      </c>
      <c r="D25" s="106">
        <v>20</v>
      </c>
      <c r="E25" s="293"/>
      <c r="G25" s="109"/>
      <c r="H25" s="105">
        <f t="shared" si="5"/>
        <v>6.9907407407407363E-2</v>
      </c>
      <c r="I25" s="107">
        <v>60</v>
      </c>
      <c r="J25" s="293"/>
      <c r="L25" s="104"/>
      <c r="M25" s="105"/>
      <c r="N25" s="106"/>
      <c r="O25" s="293"/>
      <c r="Q25" s="109"/>
      <c r="R25" s="105"/>
      <c r="S25" s="107"/>
      <c r="T25" s="293"/>
    </row>
    <row r="26" spans="2:20" ht="12.75" customHeight="1">
      <c r="B26" s="94"/>
      <c r="C26" s="95">
        <f>SUM(C25+$B$32)</f>
        <v>2.4247685185185174E-2</v>
      </c>
      <c r="D26" s="96">
        <v>21</v>
      </c>
      <c r="E26" s="291" t="s">
        <v>76</v>
      </c>
      <c r="G26" s="94"/>
      <c r="H26" s="95">
        <f t="shared" ref="H26:H35" si="8">SUM(H25+$G$32)</f>
        <v>7.1180555555555511E-2</v>
      </c>
      <c r="I26" s="97">
        <v>61</v>
      </c>
      <c r="J26" s="294" t="s">
        <v>77</v>
      </c>
      <c r="L26" s="94"/>
      <c r="M26" s="95">
        <v>2.4247685185185181E-2</v>
      </c>
      <c r="N26" s="96">
        <v>19</v>
      </c>
      <c r="O26" s="291" t="s">
        <v>76</v>
      </c>
      <c r="Q26" s="94"/>
      <c r="R26" s="95">
        <v>7.1180555555555566E-2</v>
      </c>
      <c r="S26" s="97">
        <v>55</v>
      </c>
      <c r="T26" s="294" t="s">
        <v>77</v>
      </c>
    </row>
    <row r="27" spans="2:20" ht="12.75" customHeight="1">
      <c r="B27" s="98"/>
      <c r="C27" s="99">
        <f t="shared" ref="C27:C35" si="9">SUM(C26+$B$32)</f>
        <v>2.5462962962962951E-2</v>
      </c>
      <c r="D27" s="100">
        <v>22</v>
      </c>
      <c r="E27" s="292"/>
      <c r="G27" s="102" t="s">
        <v>80</v>
      </c>
      <c r="H27" s="99">
        <f t="shared" si="8"/>
        <v>7.2453703703703659E-2</v>
      </c>
      <c r="I27" s="101">
        <v>62</v>
      </c>
      <c r="J27" s="292"/>
      <c r="L27" s="98"/>
      <c r="M27" s="99">
        <f>SUM(M26+$L$32)</f>
        <v>2.5578703703703701E-2</v>
      </c>
      <c r="N27" s="100">
        <v>20</v>
      </c>
      <c r="O27" s="292"/>
      <c r="Q27" s="102" t="s">
        <v>80</v>
      </c>
      <c r="R27" s="99">
        <f>SUM(R26+$Q$32)</f>
        <v>7.256944444444445E-2</v>
      </c>
      <c r="S27" s="101">
        <v>56</v>
      </c>
      <c r="T27" s="292"/>
    </row>
    <row r="28" spans="2:20" ht="12.75" customHeight="1">
      <c r="B28" s="102" t="s">
        <v>75</v>
      </c>
      <c r="C28" s="99">
        <f t="shared" si="9"/>
        <v>2.6678240740740728E-2</v>
      </c>
      <c r="D28" s="100">
        <v>23</v>
      </c>
      <c r="E28" s="292"/>
      <c r="G28" s="102" t="s">
        <v>81</v>
      </c>
      <c r="H28" s="99">
        <f t="shared" si="8"/>
        <v>7.3726851851851807E-2</v>
      </c>
      <c r="I28" s="101">
        <v>63</v>
      </c>
      <c r="J28" s="292"/>
      <c r="L28" s="102" t="s">
        <v>75</v>
      </c>
      <c r="M28" s="99">
        <f>SUM(M27+$L$32)</f>
        <v>2.690972222222222E-2</v>
      </c>
      <c r="N28" s="100">
        <v>21</v>
      </c>
      <c r="O28" s="292"/>
      <c r="Q28" s="102" t="s">
        <v>81</v>
      </c>
      <c r="R28" s="99">
        <f t="shared" ref="R28:R34" si="10">SUM(R27+$Q$32)</f>
        <v>7.3958333333333334E-2</v>
      </c>
      <c r="S28" s="101">
        <v>57</v>
      </c>
      <c r="T28" s="292"/>
    </row>
    <row r="29" spans="2:20" ht="12.75" customHeight="1">
      <c r="B29" s="102"/>
      <c r="C29" s="99">
        <f t="shared" si="9"/>
        <v>2.7893518518518505E-2</v>
      </c>
      <c r="D29" s="100">
        <v>24</v>
      </c>
      <c r="E29" s="292"/>
      <c r="G29" s="102"/>
      <c r="H29" s="99">
        <f t="shared" si="8"/>
        <v>7.4999999999999956E-2</v>
      </c>
      <c r="I29" s="101">
        <v>64</v>
      </c>
      <c r="J29" s="292"/>
      <c r="L29" s="102"/>
      <c r="M29" s="99">
        <f>SUM(M28+$L$32)</f>
        <v>2.824074074074074E-2</v>
      </c>
      <c r="N29" s="100">
        <v>22</v>
      </c>
      <c r="O29" s="292"/>
      <c r="Q29" s="102"/>
      <c r="R29" s="99">
        <f t="shared" si="10"/>
        <v>7.5347222222222218E-2</v>
      </c>
      <c r="S29" s="101">
        <v>58</v>
      </c>
      <c r="T29" s="292"/>
    </row>
    <row r="30" spans="2:20" ht="12.75" customHeight="1">
      <c r="B30" s="98" t="s">
        <v>71</v>
      </c>
      <c r="C30" s="99">
        <f t="shared" si="9"/>
        <v>2.9108796296296282E-2</v>
      </c>
      <c r="D30" s="100">
        <v>25</v>
      </c>
      <c r="E30" s="292"/>
      <c r="G30" s="98" t="s">
        <v>71</v>
      </c>
      <c r="H30" s="99">
        <f t="shared" si="8"/>
        <v>7.6273148148148104E-2</v>
      </c>
      <c r="I30" s="101">
        <v>65</v>
      </c>
      <c r="J30" s="292"/>
      <c r="L30" s="98" t="s">
        <v>71</v>
      </c>
      <c r="M30" s="99">
        <f t="shared" ref="M30:M34" si="11">SUM(M29+$L$32)</f>
        <v>2.9571759259259259E-2</v>
      </c>
      <c r="N30" s="100">
        <v>23</v>
      </c>
      <c r="O30" s="292"/>
      <c r="Q30" s="98" t="s">
        <v>71</v>
      </c>
      <c r="R30" s="99">
        <f t="shared" si="10"/>
        <v>7.6736111111111102E-2</v>
      </c>
      <c r="S30" s="101">
        <v>59</v>
      </c>
      <c r="T30" s="292"/>
    </row>
    <row r="31" spans="2:20" ht="12.75" customHeight="1">
      <c r="B31" s="98" t="s">
        <v>72</v>
      </c>
      <c r="C31" s="99">
        <f t="shared" si="9"/>
        <v>3.0324074074074059E-2</v>
      </c>
      <c r="D31" s="100">
        <v>26</v>
      </c>
      <c r="E31" s="292"/>
      <c r="G31" s="98" t="s">
        <v>72</v>
      </c>
      <c r="H31" s="99">
        <f t="shared" si="8"/>
        <v>7.7546296296296252E-2</v>
      </c>
      <c r="I31" s="101">
        <v>66</v>
      </c>
      <c r="J31" s="292"/>
      <c r="L31" s="98" t="s">
        <v>72</v>
      </c>
      <c r="M31" s="99">
        <f t="shared" si="11"/>
        <v>3.0902777777777779E-2</v>
      </c>
      <c r="N31" s="100">
        <v>24</v>
      </c>
      <c r="O31" s="292"/>
      <c r="Q31" s="98" t="s">
        <v>72</v>
      </c>
      <c r="R31" s="99">
        <f t="shared" si="10"/>
        <v>7.8124999999999986E-2</v>
      </c>
      <c r="S31" s="101">
        <v>60</v>
      </c>
      <c r="T31" s="292"/>
    </row>
    <row r="32" spans="2:20" ht="12.75" customHeight="1">
      <c r="B32" s="103">
        <v>1.2152777777777778E-3</v>
      </c>
      <c r="C32" s="99">
        <f t="shared" si="9"/>
        <v>3.1539351851851839E-2</v>
      </c>
      <c r="D32" s="100">
        <v>27</v>
      </c>
      <c r="E32" s="292"/>
      <c r="G32" s="103">
        <v>1.2731481481481483E-3</v>
      </c>
      <c r="H32" s="99">
        <f t="shared" si="8"/>
        <v>7.88194444444444E-2</v>
      </c>
      <c r="I32" s="101">
        <v>67</v>
      </c>
      <c r="J32" s="292"/>
      <c r="L32" s="103">
        <v>1.3310185185185185E-3</v>
      </c>
      <c r="M32" s="99">
        <f t="shared" si="11"/>
        <v>3.2233796296296295E-2</v>
      </c>
      <c r="N32" s="100">
        <v>25</v>
      </c>
      <c r="O32" s="292"/>
      <c r="Q32" s="103">
        <v>1.3888888888888889E-3</v>
      </c>
      <c r="R32" s="99">
        <f t="shared" si="10"/>
        <v>7.951388888888887E-2</v>
      </c>
      <c r="S32" s="101">
        <v>61</v>
      </c>
      <c r="T32" s="292"/>
    </row>
    <row r="33" spans="2:20" ht="12.75" customHeight="1">
      <c r="B33" s="102"/>
      <c r="C33" s="99">
        <f t="shared" si="9"/>
        <v>3.275462962962962E-2</v>
      </c>
      <c r="D33" s="100">
        <v>28</v>
      </c>
      <c r="E33" s="292"/>
      <c r="G33" s="102"/>
      <c r="H33" s="99">
        <f t="shared" si="8"/>
        <v>8.0092592592592549E-2</v>
      </c>
      <c r="I33" s="101">
        <v>68</v>
      </c>
      <c r="J33" s="292"/>
      <c r="L33" s="102"/>
      <c r="M33" s="99">
        <f t="shared" si="11"/>
        <v>3.3564814814814811E-2</v>
      </c>
      <c r="N33" s="100">
        <v>26</v>
      </c>
      <c r="O33" s="292"/>
      <c r="Q33" s="102"/>
      <c r="R33" s="99">
        <f t="shared" si="10"/>
        <v>8.0902777777777754E-2</v>
      </c>
      <c r="S33" s="101">
        <v>62</v>
      </c>
      <c r="T33" s="292"/>
    </row>
    <row r="34" spans="2:20" ht="12.75" customHeight="1">
      <c r="B34" s="102"/>
      <c r="C34" s="99">
        <f t="shared" si="9"/>
        <v>3.39699074074074E-2</v>
      </c>
      <c r="D34" s="100">
        <v>29</v>
      </c>
      <c r="E34" s="292"/>
      <c r="G34" s="102"/>
      <c r="H34" s="99">
        <f t="shared" si="8"/>
        <v>8.1365740740740697E-2</v>
      </c>
      <c r="I34" s="101">
        <v>69</v>
      </c>
      <c r="J34" s="292"/>
      <c r="L34" s="102"/>
      <c r="M34" s="99">
        <f t="shared" si="11"/>
        <v>3.4895833333333327E-2</v>
      </c>
      <c r="N34" s="100">
        <v>27</v>
      </c>
      <c r="O34" s="292"/>
      <c r="Q34" s="102"/>
      <c r="R34" s="99">
        <f t="shared" si="10"/>
        <v>8.2291666666666638E-2</v>
      </c>
      <c r="S34" s="101">
        <v>63</v>
      </c>
      <c r="T34" s="292"/>
    </row>
    <row r="35" spans="2:20" ht="12.75" customHeight="1" thickBot="1">
      <c r="B35" s="109"/>
      <c r="C35" s="105">
        <f t="shared" si="9"/>
        <v>3.518518518518518E-2</v>
      </c>
      <c r="D35" s="106">
        <v>30</v>
      </c>
      <c r="E35" s="293"/>
      <c r="G35" s="109"/>
      <c r="H35" s="105">
        <f t="shared" si="8"/>
        <v>8.2638888888888845E-2</v>
      </c>
      <c r="I35" s="107">
        <v>70</v>
      </c>
      <c r="J35" s="293"/>
      <c r="L35" s="109"/>
      <c r="M35" s="105"/>
      <c r="N35" s="106"/>
      <c r="O35" s="293"/>
      <c r="Q35" s="109"/>
      <c r="R35" s="105"/>
      <c r="S35" s="107"/>
      <c r="T35" s="293"/>
    </row>
    <row r="36" spans="2:20" ht="12.75" customHeight="1">
      <c r="B36" s="94"/>
      <c r="C36" s="95">
        <f t="shared" ref="C36:C45" si="12">SUM(C35+$B$43)</f>
        <v>3.6458333333333329E-2</v>
      </c>
      <c r="D36" s="96">
        <v>31</v>
      </c>
      <c r="E36" s="291" t="s">
        <v>78</v>
      </c>
      <c r="F36" s="87"/>
      <c r="L36" s="94"/>
      <c r="M36" s="95">
        <v>3.6458333333333336E-2</v>
      </c>
      <c r="N36" s="96">
        <v>28</v>
      </c>
      <c r="O36" s="291" t="s">
        <v>78</v>
      </c>
      <c r="P36" s="87"/>
    </row>
    <row r="37" spans="2:20" ht="12.75" customHeight="1">
      <c r="B37" s="98"/>
      <c r="C37" s="99">
        <f t="shared" si="12"/>
        <v>3.7731481481481477E-2</v>
      </c>
      <c r="D37" s="100">
        <v>32</v>
      </c>
      <c r="E37" s="292"/>
      <c r="F37" s="87"/>
      <c r="L37" s="98"/>
      <c r="M37" s="99">
        <f>SUM(M36+$L$43)</f>
        <v>3.7847222222222227E-2</v>
      </c>
      <c r="N37" s="100">
        <v>29</v>
      </c>
      <c r="O37" s="292"/>
      <c r="P37" s="87"/>
    </row>
    <row r="38" spans="2:20" ht="12.75" customHeight="1">
      <c r="B38" s="102" t="s">
        <v>88</v>
      </c>
      <c r="C38" s="99">
        <f t="shared" si="12"/>
        <v>3.9004629629629625E-2</v>
      </c>
      <c r="D38" s="100">
        <v>33</v>
      </c>
      <c r="E38" s="292"/>
      <c r="F38" s="87"/>
      <c r="L38" s="102" t="s">
        <v>88</v>
      </c>
      <c r="M38" s="99">
        <f t="shared" ref="M38:M44" si="13">SUM(M37+$L$43)</f>
        <v>3.9236111111111117E-2</v>
      </c>
      <c r="N38" s="100">
        <v>30</v>
      </c>
      <c r="O38" s="292"/>
      <c r="P38" s="87"/>
    </row>
    <row r="39" spans="2:20" ht="12.75" customHeight="1">
      <c r="B39" s="102" t="s">
        <v>89</v>
      </c>
      <c r="C39" s="99">
        <f t="shared" si="12"/>
        <v>4.0277777777777773E-2</v>
      </c>
      <c r="D39" s="100">
        <v>34</v>
      </c>
      <c r="E39" s="292"/>
      <c r="F39" s="87"/>
      <c r="L39" s="102" t="s">
        <v>89</v>
      </c>
      <c r="M39" s="99">
        <f t="shared" si="13"/>
        <v>4.0625000000000008E-2</v>
      </c>
      <c r="N39" s="100">
        <v>31</v>
      </c>
      <c r="O39" s="292"/>
      <c r="P39" s="87"/>
    </row>
    <row r="40" spans="2:20" ht="12.75" customHeight="1">
      <c r="B40" s="108"/>
      <c r="C40" s="99">
        <f t="shared" si="12"/>
        <v>4.1550925925925922E-2</v>
      </c>
      <c r="D40" s="100">
        <v>35</v>
      </c>
      <c r="E40" s="292"/>
      <c r="F40" s="87"/>
      <c r="L40" s="108"/>
      <c r="M40" s="99">
        <f t="shared" si="13"/>
        <v>4.2013888888888899E-2</v>
      </c>
      <c r="N40" s="100">
        <v>32</v>
      </c>
      <c r="O40" s="292"/>
      <c r="P40" s="87"/>
    </row>
    <row r="41" spans="2:20" ht="12.75" customHeight="1">
      <c r="B41" s="98" t="s">
        <v>71</v>
      </c>
      <c r="C41" s="99">
        <f t="shared" si="12"/>
        <v>4.282407407407407E-2</v>
      </c>
      <c r="D41" s="100">
        <v>36</v>
      </c>
      <c r="E41" s="292"/>
      <c r="F41" s="87"/>
      <c r="L41" s="98" t="s">
        <v>71</v>
      </c>
      <c r="M41" s="99">
        <f t="shared" si="13"/>
        <v>4.340277777777779E-2</v>
      </c>
      <c r="N41" s="100">
        <v>33</v>
      </c>
      <c r="O41" s="292"/>
      <c r="P41" s="87"/>
    </row>
    <row r="42" spans="2:20" ht="12.75" customHeight="1">
      <c r="B42" s="98" t="s">
        <v>72</v>
      </c>
      <c r="C42" s="99">
        <f t="shared" si="12"/>
        <v>4.4097222222222218E-2</v>
      </c>
      <c r="D42" s="100">
        <v>37</v>
      </c>
      <c r="E42" s="292"/>
      <c r="F42" s="87"/>
      <c r="L42" s="98" t="s">
        <v>72</v>
      </c>
      <c r="M42" s="99">
        <f t="shared" si="13"/>
        <v>4.4791666666666681E-2</v>
      </c>
      <c r="N42" s="100">
        <v>34</v>
      </c>
      <c r="O42" s="292"/>
      <c r="P42" s="87"/>
    </row>
    <row r="43" spans="2:20" ht="12.75" customHeight="1">
      <c r="B43" s="103">
        <v>1.2731481481481483E-3</v>
      </c>
      <c r="C43" s="99">
        <f t="shared" si="12"/>
        <v>4.5370370370370366E-2</v>
      </c>
      <c r="D43" s="100">
        <v>38</v>
      </c>
      <c r="E43" s="292"/>
      <c r="L43" s="103">
        <v>1.3888888888888889E-3</v>
      </c>
      <c r="M43" s="99">
        <f t="shared" si="13"/>
        <v>4.6180555555555572E-2</v>
      </c>
      <c r="N43" s="100">
        <v>35</v>
      </c>
      <c r="O43" s="292"/>
    </row>
    <row r="44" spans="2:20" ht="12.75" customHeight="1">
      <c r="B44" s="98"/>
      <c r="C44" s="99">
        <f t="shared" si="12"/>
        <v>4.6643518518518515E-2</v>
      </c>
      <c r="D44" s="100">
        <v>39</v>
      </c>
      <c r="E44" s="292"/>
      <c r="L44" s="98"/>
      <c r="M44" s="99">
        <f t="shared" si="13"/>
        <v>4.7569444444444463E-2</v>
      </c>
      <c r="N44" s="100">
        <v>36</v>
      </c>
      <c r="O44" s="292"/>
    </row>
    <row r="45" spans="2:20" ht="12.75" customHeight="1" thickBot="1">
      <c r="B45" s="104"/>
      <c r="C45" s="105">
        <f t="shared" si="12"/>
        <v>4.7916666666666663E-2</v>
      </c>
      <c r="D45" s="106">
        <v>40</v>
      </c>
      <c r="E45" s="293"/>
      <c r="L45" s="104"/>
      <c r="M45" s="105"/>
      <c r="N45" s="106"/>
      <c r="O45" s="293"/>
    </row>
  </sheetData>
  <mergeCells count="14">
    <mergeCell ref="E36:E45"/>
    <mergeCell ref="E6:E15"/>
    <mergeCell ref="J6:J15"/>
    <mergeCell ref="E16:E25"/>
    <mergeCell ref="J16:J25"/>
    <mergeCell ref="E26:E35"/>
    <mergeCell ref="J26:J35"/>
    <mergeCell ref="O36:O45"/>
    <mergeCell ref="O6:O15"/>
    <mergeCell ref="T6:T15"/>
    <mergeCell ref="O16:O25"/>
    <mergeCell ref="T16:T25"/>
    <mergeCell ref="O26:O35"/>
    <mergeCell ref="T26:T35"/>
  </mergeCells>
  <printOptions horizontalCentered="1" verticalCentered="1"/>
  <pageMargins left="0" right="0" top="0" bottom="0" header="0" footer="0"/>
  <pageSetup paperSize="9" scale="93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workbookViewId="0">
      <selection activeCell="I9" sqref="I9"/>
    </sheetView>
  </sheetViews>
  <sheetFormatPr baseColWidth="10" defaultRowHeight="15"/>
  <cols>
    <col min="1" max="1" width="7.5703125" customWidth="1"/>
    <col min="2" max="2" width="21.5703125" customWidth="1"/>
  </cols>
  <sheetData>
    <row r="1" spans="2:9">
      <c r="B1" s="308">
        <v>43104</v>
      </c>
    </row>
    <row r="3" spans="2:9">
      <c r="B3" s="185" t="s">
        <v>395</v>
      </c>
      <c r="C3" s="186" t="s">
        <v>226</v>
      </c>
      <c r="D3" s="186" t="s">
        <v>220</v>
      </c>
      <c r="E3" s="186" t="s">
        <v>232</v>
      </c>
      <c r="F3" s="186" t="s">
        <v>223</v>
      </c>
      <c r="G3" s="186" t="s">
        <v>213</v>
      </c>
      <c r="H3" s="186" t="s">
        <v>221</v>
      </c>
      <c r="I3" s="186" t="s">
        <v>222</v>
      </c>
    </row>
    <row r="4" spans="2:9">
      <c r="B4" s="188" t="s">
        <v>413</v>
      </c>
      <c r="C4" s="333">
        <v>3.9351851851851857E-3</v>
      </c>
      <c r="D4" s="333">
        <v>4.0740740740740746E-3</v>
      </c>
      <c r="E4" s="333">
        <v>4.1898148148148146E-3</v>
      </c>
      <c r="F4" s="333">
        <v>4.2013888888888891E-3</v>
      </c>
      <c r="G4" s="333">
        <v>4.2824074074074075E-3</v>
      </c>
      <c r="H4" s="333">
        <v>4.3518518518518515E-3</v>
      </c>
      <c r="I4" s="333">
        <v>4.3749999999999995E-3</v>
      </c>
    </row>
    <row r="5" spans="2:9">
      <c r="B5" s="188" t="s">
        <v>414</v>
      </c>
      <c r="C5" s="333">
        <v>3.8078703703703707E-3</v>
      </c>
      <c r="D5" s="333">
        <v>4.0277777777777777E-3</v>
      </c>
      <c r="E5" s="333">
        <v>4.1666666666666666E-3</v>
      </c>
      <c r="F5" s="333">
        <v>4.1666666666666666E-3</v>
      </c>
      <c r="G5" s="333">
        <v>4.2361111111111106E-3</v>
      </c>
      <c r="H5" s="333">
        <v>4.2245370370370371E-3</v>
      </c>
      <c r="I5" s="333" t="s">
        <v>214</v>
      </c>
    </row>
    <row r="6" spans="2:9">
      <c r="B6" s="188" t="s">
        <v>415</v>
      </c>
      <c r="C6" s="333">
        <v>3.7500000000000003E-3</v>
      </c>
      <c r="D6" s="333">
        <v>3.8425925925925923E-3</v>
      </c>
      <c r="E6" s="333">
        <v>4.1435185185185186E-3</v>
      </c>
      <c r="F6" s="333">
        <v>4.0972222222222226E-3</v>
      </c>
      <c r="G6" s="333">
        <v>4.1666666666666666E-3</v>
      </c>
      <c r="H6" s="333">
        <v>4.1898148148148146E-3</v>
      </c>
      <c r="I6" s="333">
        <v>4.3749999999999995E-3</v>
      </c>
    </row>
    <row r="7" spans="2:9">
      <c r="B7" s="188" t="s">
        <v>416</v>
      </c>
      <c r="C7" s="333">
        <v>3.7037037037037034E-3</v>
      </c>
      <c r="D7" s="333">
        <v>3.8194444444444443E-3</v>
      </c>
      <c r="E7" s="333">
        <v>4.1666666666666666E-3</v>
      </c>
      <c r="F7" s="333">
        <v>3.9930555555555561E-3</v>
      </c>
      <c r="G7" s="333">
        <v>3.9583333333333337E-3</v>
      </c>
      <c r="H7" s="333">
        <v>4.0509259259259257E-3</v>
      </c>
      <c r="I7" s="333" t="s">
        <v>214</v>
      </c>
    </row>
    <row r="8" spans="2:9">
      <c r="B8" s="188" t="s">
        <v>419</v>
      </c>
      <c r="C8" s="333">
        <v>3.5995370370370369E-3</v>
      </c>
      <c r="D8" s="333">
        <v>3.7037037037037034E-3</v>
      </c>
      <c r="E8" s="333">
        <v>4.0856481481481481E-3</v>
      </c>
      <c r="F8" s="333">
        <v>3.9351851851851857E-3</v>
      </c>
      <c r="G8" s="333">
        <v>3.7731481481481483E-3</v>
      </c>
      <c r="H8" s="333">
        <v>3.8541666666666668E-3</v>
      </c>
      <c r="I8" s="333">
        <v>4.0972222222222226E-3</v>
      </c>
    </row>
    <row r="9" spans="2:9">
      <c r="G9" s="332" t="s">
        <v>417</v>
      </c>
    </row>
    <row r="10" spans="2:9">
      <c r="G10" s="332" t="s">
        <v>418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J10" sqref="J10"/>
    </sheetView>
  </sheetViews>
  <sheetFormatPr baseColWidth="10" defaultRowHeight="15"/>
  <cols>
    <col min="12" max="12" width="20.42578125" bestFit="1" customWidth="1"/>
    <col min="13" max="13" width="4.28515625" customWidth="1"/>
  </cols>
  <sheetData>
    <row r="1" spans="1:15" ht="23.25">
      <c r="A1" s="309" t="s">
        <v>375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27">
        <v>43105</v>
      </c>
      <c r="M1" s="327"/>
      <c r="N1" s="327"/>
      <c r="O1" s="327"/>
    </row>
    <row r="3" spans="1:15">
      <c r="L3" s="324" t="s">
        <v>390</v>
      </c>
      <c r="M3" s="325"/>
      <c r="N3" s="325"/>
      <c r="O3" s="326"/>
    </row>
    <row r="4" spans="1:15" ht="15.75" thickBot="1">
      <c r="A4" s="307" t="s">
        <v>206</v>
      </c>
      <c r="B4" s="310" t="s">
        <v>376</v>
      </c>
      <c r="C4" s="310" t="s">
        <v>377</v>
      </c>
      <c r="D4" s="310" t="s">
        <v>378</v>
      </c>
      <c r="E4" s="310" t="s">
        <v>379</v>
      </c>
      <c r="F4" s="310" t="s">
        <v>380</v>
      </c>
      <c r="G4" s="310" t="s">
        <v>381</v>
      </c>
      <c r="H4" s="310" t="s">
        <v>382</v>
      </c>
      <c r="I4" s="310" t="s">
        <v>383</v>
      </c>
      <c r="J4" s="310" t="s">
        <v>384</v>
      </c>
      <c r="K4" s="310" t="s">
        <v>385</v>
      </c>
      <c r="L4" s="311" t="s">
        <v>386</v>
      </c>
      <c r="N4" s="306" t="s">
        <v>387</v>
      </c>
      <c r="O4" s="306" t="s">
        <v>388</v>
      </c>
    </row>
    <row r="5" spans="1:15">
      <c r="A5" s="312" t="s">
        <v>216</v>
      </c>
      <c r="B5" s="313">
        <v>2.3842592592592591E-3</v>
      </c>
      <c r="C5" s="313">
        <v>4.9305555555555552E-3</v>
      </c>
      <c r="D5" s="313">
        <v>7.5578703703703702E-3</v>
      </c>
      <c r="E5" s="313">
        <v>1.0046296296296296E-2</v>
      </c>
      <c r="F5" s="313">
        <v>1.2499999999999999E-2</v>
      </c>
      <c r="G5" s="321" t="s">
        <v>389</v>
      </c>
      <c r="H5" s="322"/>
      <c r="I5" s="322"/>
      <c r="J5" s="323"/>
      <c r="K5" s="313">
        <v>2.5115740740740741E-2</v>
      </c>
      <c r="L5" s="319">
        <f>SUM(K5)</f>
        <v>2.5115740740740741E-2</v>
      </c>
      <c r="N5" s="320">
        <f>SUM(L6/90*82)</f>
        <v>2.2883230452674899E-3</v>
      </c>
      <c r="O5" s="320">
        <f>SUM(L6/100*82)</f>
        <v>2.0594907407407406E-3</v>
      </c>
    </row>
    <row r="6" spans="1:15" ht="15.75" thickBot="1">
      <c r="A6" s="314"/>
      <c r="B6" s="315">
        <f>SUM(B5)</f>
        <v>2.3842592592592591E-3</v>
      </c>
      <c r="C6" s="315">
        <f>SUM(C5-B5)</f>
        <v>2.5462962962962961E-3</v>
      </c>
      <c r="D6" s="315">
        <f t="shared" ref="D6:F6" si="0">SUM(D5-C5)</f>
        <v>2.627314814814815E-3</v>
      </c>
      <c r="E6" s="315">
        <f t="shared" si="0"/>
        <v>2.488425925925926E-3</v>
      </c>
      <c r="F6" s="315">
        <f t="shared" si="0"/>
        <v>2.4537037037037027E-3</v>
      </c>
      <c r="G6" s="315">
        <v>2.488425925925926E-3</v>
      </c>
      <c r="H6" s="315">
        <v>2.685185185185185E-3</v>
      </c>
      <c r="I6" s="315">
        <v>2.8240740740740739E-3</v>
      </c>
      <c r="J6" s="315">
        <v>2.6504629629629625E-3</v>
      </c>
      <c r="K6" s="315">
        <v>2.5347222222222221E-3</v>
      </c>
      <c r="L6" s="318">
        <f>SUM(L5/10)</f>
        <v>2.5115740740740741E-3</v>
      </c>
      <c r="N6" s="320"/>
      <c r="O6" s="320"/>
    </row>
    <row r="7" spans="1:15">
      <c r="A7" s="312" t="s">
        <v>224</v>
      </c>
      <c r="B7" s="313">
        <v>2.4305555555555556E-3</v>
      </c>
      <c r="C7" s="313">
        <v>5.0231481481481481E-3</v>
      </c>
      <c r="D7" s="313">
        <v>7.5694444444444446E-3</v>
      </c>
      <c r="E7" s="313">
        <v>1.0081018518518519E-2</v>
      </c>
      <c r="F7" s="313">
        <v>1.247685185185185E-2</v>
      </c>
      <c r="G7" s="316"/>
      <c r="H7" s="316"/>
      <c r="I7" s="316"/>
      <c r="J7" s="316"/>
      <c r="K7" s="316"/>
      <c r="L7" s="319">
        <f>SUM(F7)</f>
        <v>1.247685185185185E-2</v>
      </c>
      <c r="N7" s="320">
        <f t="shared" ref="N7:N32" si="1">SUM(L8/90*82)</f>
        <v>2.2735596707818928E-3</v>
      </c>
      <c r="O7" s="320">
        <f t="shared" ref="O7:O32" si="2">SUM(L8/100*82)</f>
        <v>2.0462037037037033E-3</v>
      </c>
    </row>
    <row r="8" spans="1:15" ht="15.75" thickBot="1">
      <c r="A8" s="314"/>
      <c r="B8" s="315">
        <f>SUM(B7)</f>
        <v>2.4305555555555556E-3</v>
      </c>
      <c r="C8" s="315">
        <f>SUM(C7-B7)</f>
        <v>2.5925925925925925E-3</v>
      </c>
      <c r="D8" s="315">
        <f t="shared" ref="D8" si="3">SUM(D7-C7)</f>
        <v>2.5462962962962965E-3</v>
      </c>
      <c r="E8" s="315">
        <f t="shared" ref="E8" si="4">SUM(E7-D7)</f>
        <v>2.5115740740740741E-3</v>
      </c>
      <c r="F8" s="315">
        <f t="shared" ref="F8" si="5">SUM(F7-E7)</f>
        <v>2.3958333333333314E-3</v>
      </c>
      <c r="G8" s="317"/>
      <c r="H8" s="317"/>
      <c r="I8" s="317"/>
      <c r="J8" s="317"/>
      <c r="K8" s="317"/>
      <c r="L8" s="318">
        <f>SUM(B8:F8)/5</f>
        <v>2.49537037037037E-3</v>
      </c>
      <c r="N8" s="320"/>
      <c r="O8" s="320"/>
    </row>
    <row r="9" spans="1:15">
      <c r="A9" s="312" t="s">
        <v>225</v>
      </c>
      <c r="B9" s="313">
        <v>2.3495370370370371E-3</v>
      </c>
      <c r="C9" s="313">
        <v>5.1041666666666666E-3</v>
      </c>
      <c r="D9" s="313">
        <v>7.7314814814814815E-3</v>
      </c>
      <c r="E9" s="313">
        <v>1.037037037037037E-2</v>
      </c>
      <c r="F9" s="313">
        <v>1.2893518518518519E-2</v>
      </c>
      <c r="G9" s="316"/>
      <c r="H9" s="316"/>
      <c r="I9" s="316"/>
      <c r="J9" s="316"/>
      <c r="K9" s="316"/>
      <c r="L9" s="319">
        <f>SUM(F9)</f>
        <v>1.2893518518518519E-2</v>
      </c>
      <c r="N9" s="320">
        <f t="shared" ref="N9:N32" si="6">SUM(L10/90*82)</f>
        <v>2.3494855967078191E-3</v>
      </c>
      <c r="O9" s="320">
        <f t="shared" ref="O9:O32" si="7">SUM(L10/100*82)</f>
        <v>2.1145370370370372E-3</v>
      </c>
    </row>
    <row r="10" spans="1:15" ht="15.75" thickBot="1">
      <c r="A10" s="314"/>
      <c r="B10" s="315">
        <f>SUM(B9)</f>
        <v>2.3495370370370371E-3</v>
      </c>
      <c r="C10" s="315">
        <f>SUM(C9-B9)</f>
        <v>2.7546296296296294E-3</v>
      </c>
      <c r="D10" s="315">
        <f t="shared" ref="D10" si="8">SUM(D9-C9)</f>
        <v>2.627314814814815E-3</v>
      </c>
      <c r="E10" s="315">
        <f t="shared" ref="E10" si="9">SUM(E9-D9)</f>
        <v>2.6388888888888885E-3</v>
      </c>
      <c r="F10" s="315">
        <f t="shared" ref="F10" si="10">SUM(F9-E9)</f>
        <v>2.5231481481481494E-3</v>
      </c>
      <c r="G10" s="317"/>
      <c r="H10" s="317"/>
      <c r="I10" s="317"/>
      <c r="J10" s="317"/>
      <c r="K10" s="317"/>
      <c r="L10" s="318">
        <f>SUM(B10:F10)/5</f>
        <v>2.5787037037037037E-3</v>
      </c>
      <c r="N10" s="320"/>
      <c r="O10" s="320"/>
    </row>
    <row r="11" spans="1:15">
      <c r="A11" s="312" t="s">
        <v>217</v>
      </c>
      <c r="B11" s="313">
        <v>2.4537037037037036E-3</v>
      </c>
      <c r="C11" s="313">
        <v>5.1736111111111115E-3</v>
      </c>
      <c r="D11" s="313">
        <v>7.8240740740740753E-3</v>
      </c>
      <c r="E11" s="313">
        <v>1.0462962962962964E-2</v>
      </c>
      <c r="F11" s="313">
        <v>1.3055555555555556E-2</v>
      </c>
      <c r="G11" s="313">
        <v>1.5636574074074074E-2</v>
      </c>
      <c r="H11" s="313">
        <v>1.8148148148148146E-2</v>
      </c>
      <c r="I11" s="313">
        <v>2.0625000000000001E-2</v>
      </c>
      <c r="J11" s="313">
        <v>2.3159722222222224E-2</v>
      </c>
      <c r="K11" s="313">
        <v>2.5694444444444447E-2</v>
      </c>
      <c r="L11" s="319">
        <f>SUM(K11)</f>
        <v>2.5694444444444447E-2</v>
      </c>
      <c r="N11" s="320">
        <f t="shared" ref="N11:N32" si="11">SUM(L12/90*82)</f>
        <v>2.3410493827160494E-3</v>
      </c>
      <c r="O11" s="320">
        <f t="shared" ref="O11:O32" si="12">SUM(L12/100*82)</f>
        <v>2.1069444444444443E-3</v>
      </c>
    </row>
    <row r="12" spans="1:15" ht="15.75" thickBot="1">
      <c r="A12" s="314"/>
      <c r="B12" s="315">
        <f>SUM(B11)</f>
        <v>2.4537037037037036E-3</v>
      </c>
      <c r="C12" s="315">
        <f>SUM(C11-B11)</f>
        <v>2.7199074074074079E-3</v>
      </c>
      <c r="D12" s="315">
        <f t="shared" ref="D12" si="13">SUM(D11-C11)</f>
        <v>2.6504629629629638E-3</v>
      </c>
      <c r="E12" s="315">
        <f t="shared" ref="E12" si="14">SUM(E11-D11)</f>
        <v>2.6388888888888885E-3</v>
      </c>
      <c r="F12" s="315">
        <f t="shared" ref="F12" si="15">SUM(F11-E11)</f>
        <v>2.5925925925925925E-3</v>
      </c>
      <c r="G12" s="315">
        <f t="shared" ref="G12" si="16">SUM(G11-F11)</f>
        <v>2.5810185185185172E-3</v>
      </c>
      <c r="H12" s="315">
        <f t="shared" ref="H12" si="17">SUM(H11-G11)</f>
        <v>2.5115740740740723E-3</v>
      </c>
      <c r="I12" s="315">
        <f t="shared" ref="I12" si="18">SUM(I11-H11)</f>
        <v>2.4768518518518551E-3</v>
      </c>
      <c r="J12" s="315">
        <f t="shared" ref="J12" si="19">SUM(J11-I11)</f>
        <v>2.5347222222222229E-3</v>
      </c>
      <c r="K12" s="315">
        <f t="shared" ref="K12" si="20">SUM(K11-J11)</f>
        <v>2.5347222222222229E-3</v>
      </c>
      <c r="L12" s="318">
        <f>SUM(B12:K12)/10</f>
        <v>2.5694444444444445E-3</v>
      </c>
      <c r="N12" s="320"/>
      <c r="O12" s="320"/>
    </row>
    <row r="13" spans="1:15">
      <c r="A13" s="312" t="s">
        <v>226</v>
      </c>
      <c r="B13" s="313">
        <v>2.0949074074074073E-3</v>
      </c>
      <c r="C13" s="313">
        <v>4.2708333333333339E-3</v>
      </c>
      <c r="D13" s="313">
        <v>6.4583333333333333E-3</v>
      </c>
      <c r="E13" s="313">
        <v>8.6574074074074071E-3</v>
      </c>
      <c r="F13" s="313">
        <v>1.0856481481481481E-2</v>
      </c>
      <c r="G13" s="313">
        <v>1.300925925925926E-2</v>
      </c>
      <c r="H13" s="313">
        <v>1.5185185185185185E-2</v>
      </c>
      <c r="I13" s="313">
        <v>1.7337962962962961E-2</v>
      </c>
      <c r="J13" s="313">
        <v>1.9490740740740743E-2</v>
      </c>
      <c r="K13" s="313">
        <v>2.1571759259259259E-2</v>
      </c>
      <c r="L13" s="319">
        <f>SUM(K13)</f>
        <v>2.1571759259259259E-2</v>
      </c>
      <c r="N13" s="320">
        <f t="shared" ref="N13:N32" si="21">SUM(L14/90*82)</f>
        <v>1.9654269547325102E-3</v>
      </c>
      <c r="O13" s="320">
        <f t="shared" ref="O13:O32" si="22">SUM(L14/100*82)</f>
        <v>1.7688842592592595E-3</v>
      </c>
    </row>
    <row r="14" spans="1:15" ht="15.75" thickBot="1">
      <c r="A14" s="314"/>
      <c r="B14" s="315">
        <f t="shared" ref="B14:B24" si="23">SUM(B13)</f>
        <v>2.0949074074074073E-3</v>
      </c>
      <c r="C14" s="315">
        <f t="shared" ref="C14:C24" si="24">SUM(C13-B13)</f>
        <v>2.1759259259259266E-3</v>
      </c>
      <c r="D14" s="315">
        <f t="shared" ref="D14:D24" si="25">SUM(D13-C13)</f>
        <v>2.1874999999999993E-3</v>
      </c>
      <c r="E14" s="315">
        <f t="shared" ref="E14:E24" si="26">SUM(E13-D13)</f>
        <v>2.1990740740740738E-3</v>
      </c>
      <c r="F14" s="315">
        <f t="shared" ref="F14:F24" si="27">SUM(F13-E13)</f>
        <v>2.1990740740740738E-3</v>
      </c>
      <c r="G14" s="315">
        <f t="shared" ref="G14" si="28">SUM(G13-F13)</f>
        <v>2.1527777777777795E-3</v>
      </c>
      <c r="H14" s="315">
        <f t="shared" ref="H14" si="29">SUM(H13-G13)</f>
        <v>2.1759259259259249E-3</v>
      </c>
      <c r="I14" s="315">
        <f t="shared" ref="I14" si="30">SUM(I13-H13)</f>
        <v>2.152777777777776E-3</v>
      </c>
      <c r="J14" s="315">
        <f t="shared" ref="J14" si="31">SUM(J13-I13)</f>
        <v>2.1527777777777812E-3</v>
      </c>
      <c r="K14" s="315">
        <f t="shared" ref="K14" si="32">SUM(K13-J13)</f>
        <v>2.0810185185185168E-3</v>
      </c>
      <c r="L14" s="318">
        <f>SUM(B14:K14)/10</f>
        <v>2.1571759259259261E-3</v>
      </c>
      <c r="N14" s="320"/>
      <c r="O14" s="320"/>
    </row>
    <row r="15" spans="1:15">
      <c r="A15" s="312" t="s">
        <v>220</v>
      </c>
      <c r="B15" s="313">
        <v>2.1296296296296298E-3</v>
      </c>
      <c r="C15" s="313">
        <v>4.363425925925926E-3</v>
      </c>
      <c r="D15" s="313">
        <v>6.6087962962962966E-3</v>
      </c>
      <c r="E15" s="313">
        <v>8.8888888888888889E-3</v>
      </c>
      <c r="F15" s="313">
        <v>1.1111111111111112E-2</v>
      </c>
      <c r="G15" s="313">
        <v>1.3333333333333334E-2</v>
      </c>
      <c r="H15" s="313">
        <v>1.5532407407407406E-2</v>
      </c>
      <c r="I15" s="313">
        <v>1.7754629629629631E-2</v>
      </c>
      <c r="J15" s="313">
        <v>1.9953703703703706E-2</v>
      </c>
      <c r="K15" s="313">
        <v>2.215162037037037E-2</v>
      </c>
      <c r="L15" s="319">
        <f t="shared" ref="L15" si="33">SUM(K15)</f>
        <v>2.215162037037037E-2</v>
      </c>
      <c r="N15" s="320">
        <f t="shared" ref="N15:N32" si="34">SUM(L16/90*82)</f>
        <v>2.0182587448559675E-3</v>
      </c>
      <c r="O15" s="320">
        <f t="shared" ref="O15:O32" si="35">SUM(L16/100*82)</f>
        <v>1.8164328703703704E-3</v>
      </c>
    </row>
    <row r="16" spans="1:15" ht="15.75" thickBot="1">
      <c r="A16" s="314"/>
      <c r="B16" s="315">
        <f t="shared" ref="B16:B24" si="36">SUM(B15)</f>
        <v>2.1296296296296298E-3</v>
      </c>
      <c r="C16" s="315">
        <f t="shared" ref="C16:C24" si="37">SUM(C15-B15)</f>
        <v>2.2337962962962962E-3</v>
      </c>
      <c r="D16" s="315">
        <f t="shared" ref="D16:D24" si="38">SUM(D15-C15)</f>
        <v>2.2453703703703707E-3</v>
      </c>
      <c r="E16" s="315">
        <f t="shared" ref="E16:E24" si="39">SUM(E15-D15)</f>
        <v>2.2800925925925922E-3</v>
      </c>
      <c r="F16" s="315">
        <f t="shared" ref="F16:F24" si="40">SUM(F15-E15)</f>
        <v>2.2222222222222227E-3</v>
      </c>
      <c r="G16" s="315">
        <f t="shared" ref="G16:G24" si="41">SUM(G15-F15)</f>
        <v>2.2222222222222227E-3</v>
      </c>
      <c r="H16" s="315">
        <f t="shared" ref="H16:H24" si="42">SUM(H15-G15)</f>
        <v>2.199074074074072E-3</v>
      </c>
      <c r="I16" s="315">
        <f t="shared" ref="I16:I24" si="43">SUM(I15-H15)</f>
        <v>2.2222222222222244E-3</v>
      </c>
      <c r="J16" s="315">
        <f t="shared" ref="J16:J24" si="44">SUM(J15-I15)</f>
        <v>2.1990740740740755E-3</v>
      </c>
      <c r="K16" s="315">
        <f t="shared" ref="K16:K24" si="45">SUM(K15-J15)</f>
        <v>2.197916666666664E-3</v>
      </c>
      <c r="L16" s="318">
        <f t="shared" ref="L16" si="46">SUM(B16:K16)/10</f>
        <v>2.2151620370370372E-3</v>
      </c>
      <c r="N16" s="320"/>
      <c r="O16" s="320"/>
    </row>
    <row r="17" spans="1:15">
      <c r="A17" s="312" t="s">
        <v>232</v>
      </c>
      <c r="B17" s="313">
        <v>2.1990740740740742E-3</v>
      </c>
      <c r="C17" s="313">
        <v>4.4560185185185189E-3</v>
      </c>
      <c r="D17" s="313">
        <v>6.7245370370370367E-3</v>
      </c>
      <c r="E17" s="313">
        <v>8.9930555555555545E-3</v>
      </c>
      <c r="F17" s="313">
        <v>1.1261574074074071E-2</v>
      </c>
      <c r="G17" s="313">
        <v>1.3553240740740741E-2</v>
      </c>
      <c r="H17" s="313">
        <v>1.5844907407407408E-2</v>
      </c>
      <c r="I17" s="313">
        <v>1.8124999999999999E-2</v>
      </c>
      <c r="J17" s="313">
        <v>2.0439814814814817E-2</v>
      </c>
      <c r="K17" s="313">
        <v>2.2640046296296294E-2</v>
      </c>
      <c r="L17" s="319">
        <f t="shared" ref="L17" si="47">SUM(K17)</f>
        <v>2.2640046296296294E-2</v>
      </c>
      <c r="N17" s="320">
        <f t="shared" ref="N17:N32" si="48">SUM(L18/90*82)</f>
        <v>2.0627597736625511E-3</v>
      </c>
      <c r="O17" s="320">
        <f t="shared" ref="O17:O32" si="49">SUM(L18/100*82)</f>
        <v>1.856483796296296E-3</v>
      </c>
    </row>
    <row r="18" spans="1:15" ht="15.75" thickBot="1">
      <c r="A18" s="314"/>
      <c r="B18" s="315">
        <f t="shared" ref="B18:B24" si="50">SUM(B17)</f>
        <v>2.1990740740740742E-3</v>
      </c>
      <c r="C18" s="315">
        <f t="shared" ref="C18:C24" si="51">SUM(C17-B17)</f>
        <v>2.2569444444444447E-3</v>
      </c>
      <c r="D18" s="315">
        <f t="shared" ref="D18:D24" si="52">SUM(D17-C17)</f>
        <v>2.2685185185185178E-3</v>
      </c>
      <c r="E18" s="315">
        <f t="shared" ref="E18:E24" si="53">SUM(E17-D17)</f>
        <v>2.2685185185185178E-3</v>
      </c>
      <c r="F18" s="315">
        <f t="shared" ref="F18:F24" si="54">SUM(F17-E17)</f>
        <v>2.2685185185185169E-3</v>
      </c>
      <c r="G18" s="315">
        <f t="shared" ref="G18:G24" si="55">SUM(G17-F17)</f>
        <v>2.2916666666666693E-3</v>
      </c>
      <c r="H18" s="315">
        <f t="shared" ref="H18:H24" si="56">SUM(H17-G17)</f>
        <v>2.2916666666666675E-3</v>
      </c>
      <c r="I18" s="315">
        <f t="shared" ref="I18:I24" si="57">SUM(I17-H17)</f>
        <v>2.2800925925925905E-3</v>
      </c>
      <c r="J18" s="315">
        <f t="shared" ref="J18:J24" si="58">SUM(J17-I17)</f>
        <v>2.3148148148148182E-3</v>
      </c>
      <c r="K18" s="315">
        <f t="shared" ref="K18:K24" si="59">SUM(K17-J17)</f>
        <v>2.2002314814814766E-3</v>
      </c>
      <c r="L18" s="318">
        <f t="shared" ref="L18" si="60">SUM(B18:K18)/10</f>
        <v>2.2640046296296293E-3</v>
      </c>
      <c r="N18" s="320"/>
      <c r="O18" s="320"/>
    </row>
    <row r="19" spans="1:15">
      <c r="A19" s="312" t="s">
        <v>223</v>
      </c>
      <c r="B19" s="313">
        <v>2.1990740740740742E-3</v>
      </c>
      <c r="C19" s="313">
        <v>4.4328703703703709E-3</v>
      </c>
      <c r="D19" s="313">
        <v>6.6898148148148142E-3</v>
      </c>
      <c r="E19" s="313">
        <v>8.9351851851851866E-3</v>
      </c>
      <c r="F19" s="313">
        <v>1.1145833333333334E-2</v>
      </c>
      <c r="G19" s="313">
        <v>1.3368055555555557E-2</v>
      </c>
      <c r="H19" s="313">
        <v>1.5601851851851851E-2</v>
      </c>
      <c r="I19" s="313">
        <v>1.7870370370370373E-2</v>
      </c>
      <c r="J19" s="313">
        <v>2.0127314814814817E-2</v>
      </c>
      <c r="K19" s="313">
        <v>2.2342592592592591E-2</v>
      </c>
      <c r="L19" s="319">
        <f t="shared" ref="L19" si="61">SUM(K19)</f>
        <v>2.2342592592592591E-2</v>
      </c>
      <c r="N19" s="320">
        <f t="shared" ref="N19:N32" si="62">SUM(L20/90*82)</f>
        <v>2.0356584362139917E-3</v>
      </c>
      <c r="O19" s="320">
        <f t="shared" ref="O19:O32" si="63">SUM(L20/100*82)</f>
        <v>1.8320925925925924E-3</v>
      </c>
    </row>
    <row r="20" spans="1:15" ht="15.75" thickBot="1">
      <c r="A20" s="314"/>
      <c r="B20" s="315">
        <f t="shared" ref="B20:B24" si="64">SUM(B19)</f>
        <v>2.1990740740740742E-3</v>
      </c>
      <c r="C20" s="315">
        <f t="shared" ref="C20:C24" si="65">SUM(C19-B19)</f>
        <v>2.2337962962962967E-3</v>
      </c>
      <c r="D20" s="315">
        <f t="shared" ref="D20:D24" si="66">SUM(D19-C19)</f>
        <v>2.2569444444444434E-3</v>
      </c>
      <c r="E20" s="315">
        <f t="shared" ref="E20:E24" si="67">SUM(E19-D19)</f>
        <v>2.2453703703703724E-3</v>
      </c>
      <c r="F20" s="315">
        <f t="shared" ref="F20:F24" si="68">SUM(F19-E19)</f>
        <v>2.2106481481481473E-3</v>
      </c>
      <c r="G20" s="315">
        <f t="shared" ref="G20:G24" si="69">SUM(G19-F19)</f>
        <v>2.2222222222222227E-3</v>
      </c>
      <c r="H20" s="315">
        <f t="shared" ref="H20:H24" si="70">SUM(H19-G19)</f>
        <v>2.2337962962962945E-3</v>
      </c>
      <c r="I20" s="315">
        <f t="shared" ref="I20:I24" si="71">SUM(I19-H19)</f>
        <v>2.2685185185185221E-3</v>
      </c>
      <c r="J20" s="315">
        <f t="shared" ref="J20:J24" si="72">SUM(J19-I19)</f>
        <v>2.2569444444444434E-3</v>
      </c>
      <c r="K20" s="315">
        <f t="shared" ref="K20:K24" si="73">SUM(K19-J19)</f>
        <v>2.2152777777777743E-3</v>
      </c>
      <c r="L20" s="318">
        <f t="shared" ref="L20" si="74">SUM(B20:K20)/10</f>
        <v>2.2342592592592592E-3</v>
      </c>
      <c r="N20" s="320"/>
      <c r="O20" s="320"/>
    </row>
    <row r="21" spans="1:15">
      <c r="A21" s="312" t="s">
        <v>221</v>
      </c>
      <c r="B21" s="313">
        <v>2.2222222222222222E-3</v>
      </c>
      <c r="C21" s="313">
        <v>4.5023148148148149E-3</v>
      </c>
      <c r="D21" s="313">
        <v>6.7708333333333336E-3</v>
      </c>
      <c r="E21" s="313">
        <v>9.0509259259259258E-3</v>
      </c>
      <c r="F21" s="313">
        <v>1.1319444444444444E-2</v>
      </c>
      <c r="G21" s="313">
        <v>1.3761574074074074E-2</v>
      </c>
      <c r="H21" s="313">
        <v>1.6111111111111111E-2</v>
      </c>
      <c r="I21" s="313">
        <v>1.8483796296296297E-2</v>
      </c>
      <c r="J21" s="313">
        <v>2.0833333333333332E-2</v>
      </c>
      <c r="K21" s="313">
        <v>2.3113425925925926E-2</v>
      </c>
      <c r="L21" s="319">
        <f t="shared" ref="L21" si="75">SUM(K21)</f>
        <v>2.3113425925925926E-2</v>
      </c>
      <c r="N21" s="320">
        <f t="shared" ref="N21:N32" si="76">SUM(L22/90*82)</f>
        <v>2.1058899176954731E-3</v>
      </c>
      <c r="O21" s="320">
        <f t="shared" ref="O21:O32" si="77">SUM(L22/100*82)</f>
        <v>1.8953009259259261E-3</v>
      </c>
    </row>
    <row r="22" spans="1:15" ht="15.75" thickBot="1">
      <c r="A22" s="314"/>
      <c r="B22" s="315">
        <f t="shared" ref="B22:B24" si="78">SUM(B21)</f>
        <v>2.2222222222222222E-3</v>
      </c>
      <c r="C22" s="315">
        <f t="shared" ref="C22:C24" si="79">SUM(C21-B21)</f>
        <v>2.2800925925925927E-3</v>
      </c>
      <c r="D22" s="315">
        <f t="shared" ref="D22:D24" si="80">SUM(D21-C21)</f>
        <v>2.2685185185185187E-3</v>
      </c>
      <c r="E22" s="315">
        <f t="shared" ref="E22:E24" si="81">SUM(E21-D21)</f>
        <v>2.2800925925925922E-3</v>
      </c>
      <c r="F22" s="315">
        <f t="shared" ref="F22:F24" si="82">SUM(F21-E21)</f>
        <v>2.2685185185185187E-3</v>
      </c>
      <c r="G22" s="315">
        <f t="shared" ref="G22:G24" si="83">SUM(G21-F21)</f>
        <v>2.4421296296296292E-3</v>
      </c>
      <c r="H22" s="315">
        <f t="shared" ref="H22:H24" si="84">SUM(H21-G21)</f>
        <v>2.3495370370370371E-3</v>
      </c>
      <c r="I22" s="315">
        <f t="shared" ref="I22:I24" si="85">SUM(I21-H21)</f>
        <v>2.372685185185186E-3</v>
      </c>
      <c r="J22" s="315">
        <f t="shared" ref="J22:J24" si="86">SUM(J21-I21)</f>
        <v>2.3495370370370354E-3</v>
      </c>
      <c r="K22" s="315">
        <f t="shared" ref="K22:K24" si="87">SUM(K21-J21)</f>
        <v>2.280092592592594E-3</v>
      </c>
      <c r="L22" s="318">
        <f t="shared" ref="L22" si="88">SUM(B22:K22)/10</f>
        <v>2.3113425925925927E-3</v>
      </c>
      <c r="N22" s="320"/>
      <c r="O22" s="320"/>
    </row>
    <row r="23" spans="1:15">
      <c r="A23" s="312" t="s">
        <v>213</v>
      </c>
      <c r="B23" s="313">
        <v>2.1643518518518518E-3</v>
      </c>
      <c r="C23" s="313">
        <v>4.363425925925926E-3</v>
      </c>
      <c r="D23" s="313">
        <v>6.6435185185185182E-3</v>
      </c>
      <c r="E23" s="313">
        <v>8.9120370370370378E-3</v>
      </c>
      <c r="F23" s="313">
        <v>1.1111111111111112E-2</v>
      </c>
      <c r="G23" s="313">
        <v>1.3634259259259257E-2</v>
      </c>
      <c r="H23" s="313">
        <v>1.5983796296296295E-2</v>
      </c>
      <c r="I23" s="313">
        <v>1.834490740740741E-2</v>
      </c>
      <c r="J23" s="313">
        <v>2.0798611111111111E-2</v>
      </c>
      <c r="K23" s="313">
        <v>2.297453703703704E-2</v>
      </c>
      <c r="L23" s="319">
        <f t="shared" ref="L23:L31" si="89">SUM(K23)</f>
        <v>2.297453703703704E-2</v>
      </c>
      <c r="N23" s="320">
        <f t="shared" ref="N23:N32" si="90">SUM(L24/90*82)</f>
        <v>2.0932355967078192E-3</v>
      </c>
      <c r="O23" s="320">
        <f t="shared" ref="O23:O32" si="91">SUM(L24/100*82)</f>
        <v>1.8839120370370372E-3</v>
      </c>
    </row>
    <row r="24" spans="1:15" ht="15.75" thickBot="1">
      <c r="A24" s="314"/>
      <c r="B24" s="315">
        <f t="shared" ref="B24" si="92">SUM(B23)</f>
        <v>2.1643518518518518E-3</v>
      </c>
      <c r="C24" s="315">
        <f t="shared" ref="C24" si="93">SUM(C23-B23)</f>
        <v>2.1990740740740742E-3</v>
      </c>
      <c r="D24" s="315">
        <f t="shared" ref="D24" si="94">SUM(D23-C23)</f>
        <v>2.2800925925925922E-3</v>
      </c>
      <c r="E24" s="315">
        <f t="shared" ref="E24" si="95">SUM(E23-D23)</f>
        <v>2.2685185185185195E-3</v>
      </c>
      <c r="F24" s="315">
        <f t="shared" ref="F24" si="96">SUM(F23-E23)</f>
        <v>2.1990740740740738E-3</v>
      </c>
      <c r="G24" s="315">
        <f t="shared" ref="G24" si="97">SUM(G23-F23)</f>
        <v>2.5231481481481459E-3</v>
      </c>
      <c r="H24" s="315">
        <f t="shared" ref="H24" si="98">SUM(H23-G23)</f>
        <v>2.3495370370370371E-3</v>
      </c>
      <c r="I24" s="315">
        <f t="shared" ref="I24" si="99">SUM(I23-H23)</f>
        <v>2.3611111111111159E-3</v>
      </c>
      <c r="J24" s="315">
        <f t="shared" ref="J24" si="100">SUM(J23-I23)</f>
        <v>2.453703703703701E-3</v>
      </c>
      <c r="K24" s="315">
        <f t="shared" ref="K24" si="101">SUM(K23-J23)</f>
        <v>2.1759259259259284E-3</v>
      </c>
      <c r="L24" s="318">
        <f t="shared" ref="L24" si="102">SUM(B24:K24)/10</f>
        <v>2.2974537037037039E-3</v>
      </c>
      <c r="N24" s="320"/>
      <c r="O24" s="320"/>
    </row>
    <row r="25" spans="1:15">
      <c r="A25" s="312" t="s">
        <v>222</v>
      </c>
      <c r="B25" s="313">
        <v>2.3032407407407407E-3</v>
      </c>
      <c r="C25" s="313">
        <v>4.7569444444444447E-3</v>
      </c>
      <c r="D25" s="313">
        <v>7.3148148148148148E-3</v>
      </c>
      <c r="E25" s="313">
        <v>9.9074074074074082E-3</v>
      </c>
      <c r="F25" s="313">
        <v>1.2627314814814815E-2</v>
      </c>
      <c r="G25" s="313">
        <v>1.5277777777777777E-2</v>
      </c>
      <c r="H25" s="313">
        <v>1.7962962962962962E-2</v>
      </c>
      <c r="I25" s="313">
        <v>2.0543981481481479E-2</v>
      </c>
      <c r="J25" s="313">
        <v>2.3159722222222224E-2</v>
      </c>
      <c r="K25" s="313">
        <v>2.5486111111111112E-2</v>
      </c>
      <c r="L25" s="319">
        <f t="shared" si="89"/>
        <v>2.5486111111111112E-2</v>
      </c>
      <c r="N25" s="320">
        <f t="shared" ref="N25:N32" si="103">SUM(L26/90*82)</f>
        <v>2.322067901234568E-3</v>
      </c>
      <c r="O25" s="320">
        <f t="shared" ref="O25:O32" si="104">SUM(L26/100*82)</f>
        <v>2.0898611111111113E-3</v>
      </c>
    </row>
    <row r="26" spans="1:15" ht="15.75" thickBot="1">
      <c r="A26" s="314"/>
      <c r="B26" s="315">
        <f t="shared" ref="B26" si="105">SUM(B25)</f>
        <v>2.3032407407407407E-3</v>
      </c>
      <c r="C26" s="315">
        <f t="shared" ref="C26" si="106">SUM(C25-B25)</f>
        <v>2.453703703703704E-3</v>
      </c>
      <c r="D26" s="315">
        <f t="shared" ref="D26" si="107">SUM(D25-C25)</f>
        <v>2.5578703703703701E-3</v>
      </c>
      <c r="E26" s="315">
        <f t="shared" ref="E26" si="108">SUM(E25-D25)</f>
        <v>2.5925925925925934E-3</v>
      </c>
      <c r="F26" s="315">
        <f t="shared" ref="F26" si="109">SUM(F25-E25)</f>
        <v>2.719907407407407E-3</v>
      </c>
      <c r="G26" s="315">
        <f t="shared" ref="G26" si="110">SUM(G25-F25)</f>
        <v>2.6504629629629621E-3</v>
      </c>
      <c r="H26" s="315">
        <f t="shared" ref="H26" si="111">SUM(H25-G25)</f>
        <v>2.6851851851851846E-3</v>
      </c>
      <c r="I26" s="315">
        <f t="shared" ref="I26" si="112">SUM(I25-H25)</f>
        <v>2.5810185185185172E-3</v>
      </c>
      <c r="J26" s="315">
        <f t="shared" ref="J26" si="113">SUM(J25-I25)</f>
        <v>2.6157407407407449E-3</v>
      </c>
      <c r="K26" s="315">
        <f t="shared" ref="K26" si="114">SUM(K25-J25)</f>
        <v>2.3263888888888883E-3</v>
      </c>
      <c r="L26" s="318">
        <f t="shared" ref="L26" si="115">SUM(B26:K26)/10</f>
        <v>2.5486111111111113E-3</v>
      </c>
      <c r="N26" s="320"/>
      <c r="O26" s="320"/>
    </row>
    <row r="27" spans="1:15">
      <c r="A27" s="312" t="s">
        <v>201</v>
      </c>
      <c r="B27" s="313">
        <v>2.1412037037037038E-3</v>
      </c>
      <c r="C27" s="313">
        <v>4.2939814814814811E-3</v>
      </c>
      <c r="D27" s="313">
        <v>6.4351851851851861E-3</v>
      </c>
      <c r="E27" s="313">
        <v>8.5763888888888886E-3</v>
      </c>
      <c r="F27" s="313">
        <v>1.0717592592592593E-2</v>
      </c>
      <c r="G27" s="313">
        <v>1.2893518518518519E-2</v>
      </c>
      <c r="H27" s="313">
        <v>1.5104166666666667E-2</v>
      </c>
      <c r="I27" s="313">
        <v>1.7245370370370369E-2</v>
      </c>
      <c r="J27" s="313">
        <v>1.9340277777777779E-2</v>
      </c>
      <c r="K27" s="313">
        <v>2.1377314814814818E-2</v>
      </c>
      <c r="L27" s="319">
        <f t="shared" si="89"/>
        <v>2.1377314814814818E-2</v>
      </c>
      <c r="N27" s="320">
        <f t="shared" ref="N27:N32" si="116">SUM(L28/90*82)</f>
        <v>1.9477109053497945E-3</v>
      </c>
      <c r="O27" s="320">
        <f t="shared" ref="O27:O32" si="117">SUM(L28/100*82)</f>
        <v>1.752939814814815E-3</v>
      </c>
    </row>
    <row r="28" spans="1:15" ht="15.75" thickBot="1">
      <c r="A28" s="314"/>
      <c r="B28" s="315">
        <f t="shared" ref="B28" si="118">SUM(B27)</f>
        <v>2.1412037037037038E-3</v>
      </c>
      <c r="C28" s="315">
        <f t="shared" ref="C28" si="119">SUM(C27-B27)</f>
        <v>2.1527777777777773E-3</v>
      </c>
      <c r="D28" s="315">
        <f t="shared" ref="D28" si="120">SUM(D27-C27)</f>
        <v>2.1412037037037051E-3</v>
      </c>
      <c r="E28" s="315">
        <f t="shared" ref="E28" si="121">SUM(E27-D27)</f>
        <v>2.1412037037037025E-3</v>
      </c>
      <c r="F28" s="315">
        <f t="shared" ref="F28" si="122">SUM(F27-E27)</f>
        <v>2.1412037037037042E-3</v>
      </c>
      <c r="G28" s="315">
        <f t="shared" ref="G28" si="123">SUM(G27-F27)</f>
        <v>2.1759259259259266E-3</v>
      </c>
      <c r="H28" s="315">
        <f t="shared" ref="H28" si="124">SUM(H27-G27)</f>
        <v>2.2106481481481473E-3</v>
      </c>
      <c r="I28" s="315">
        <f t="shared" ref="I28" si="125">SUM(I27-H27)</f>
        <v>2.1412037037037025E-3</v>
      </c>
      <c r="J28" s="315">
        <f t="shared" ref="J28" si="126">SUM(J27-I27)</f>
        <v>2.0949074074074099E-3</v>
      </c>
      <c r="K28" s="315">
        <f t="shared" ref="K28" si="127">SUM(K27-J27)</f>
        <v>2.0370370370370386E-3</v>
      </c>
      <c r="L28" s="318">
        <f t="shared" ref="L28" si="128">SUM(B28:K28)/10</f>
        <v>2.1377314814814818E-3</v>
      </c>
      <c r="N28" s="320"/>
      <c r="O28" s="320"/>
    </row>
    <row r="29" spans="1:15">
      <c r="A29" s="312" t="s">
        <v>212</v>
      </c>
      <c r="B29" s="313">
        <v>2.0949074074074073E-3</v>
      </c>
      <c r="C29" s="313">
        <v>4.2129629629629626E-3</v>
      </c>
      <c r="D29" s="313">
        <v>6.4004629629629628E-3</v>
      </c>
      <c r="E29" s="313">
        <v>8.6342592592592599E-3</v>
      </c>
      <c r="F29" s="313">
        <v>1.0949074074074075E-2</v>
      </c>
      <c r="G29" s="313">
        <v>1.329861111111111E-2</v>
      </c>
      <c r="H29" s="313">
        <v>1.5659722222222224E-2</v>
      </c>
      <c r="I29" s="313">
        <v>1.8020833333333333E-2</v>
      </c>
      <c r="J29" s="313">
        <v>2.0324074074074074E-2</v>
      </c>
      <c r="K29" s="313">
        <v>2.2523148148148143E-2</v>
      </c>
      <c r="L29" s="319">
        <f t="shared" si="89"/>
        <v>2.2523148148148143E-2</v>
      </c>
      <c r="N29" s="320">
        <f t="shared" ref="N29:N32" si="129">SUM(L30/90*82)</f>
        <v>2.0521090534979421E-3</v>
      </c>
      <c r="O29" s="320">
        <f t="shared" ref="O29:O32" si="130">SUM(L30/100*82)</f>
        <v>1.8468981481481476E-3</v>
      </c>
    </row>
    <row r="30" spans="1:15" ht="15.75" thickBot="1">
      <c r="A30" s="314"/>
      <c r="B30" s="315">
        <f t="shared" ref="B30" si="131">SUM(B29)</f>
        <v>2.0949074074074073E-3</v>
      </c>
      <c r="C30" s="315">
        <f t="shared" ref="C30" si="132">SUM(C29-B29)</f>
        <v>2.1180555555555553E-3</v>
      </c>
      <c r="D30" s="315">
        <f t="shared" ref="D30" si="133">SUM(D29-C29)</f>
        <v>2.1875000000000002E-3</v>
      </c>
      <c r="E30" s="315">
        <f t="shared" ref="E30" si="134">SUM(E29-D29)</f>
        <v>2.2337962962962971E-3</v>
      </c>
      <c r="F30" s="315">
        <f t="shared" ref="F30" si="135">SUM(F29-E29)</f>
        <v>2.3148148148148147E-3</v>
      </c>
      <c r="G30" s="315">
        <f t="shared" ref="G30" si="136">SUM(G29-F29)</f>
        <v>2.3495370370370354E-3</v>
      </c>
      <c r="H30" s="315">
        <f t="shared" ref="H30" si="137">SUM(H29-G29)</f>
        <v>2.3611111111111142E-3</v>
      </c>
      <c r="I30" s="315">
        <f t="shared" ref="I30" si="138">SUM(I29-H29)</f>
        <v>2.361111111111109E-3</v>
      </c>
      <c r="J30" s="315">
        <f t="shared" ref="J30" si="139">SUM(J29-I29)</f>
        <v>2.3032407407407411E-3</v>
      </c>
      <c r="K30" s="315">
        <f t="shared" ref="K30" si="140">SUM(K29-J29)</f>
        <v>2.1990740740740686E-3</v>
      </c>
      <c r="L30" s="318">
        <f t="shared" ref="L30" si="141">SUM(B30:K30)/10</f>
        <v>2.2523148148148142E-3</v>
      </c>
      <c r="N30" s="320"/>
      <c r="O30" s="320"/>
    </row>
    <row r="31" spans="1:15">
      <c r="A31" s="312" t="s">
        <v>211</v>
      </c>
      <c r="B31" s="313">
        <v>2.2685185185185182E-3</v>
      </c>
      <c r="C31" s="313">
        <v>4.6527777777777774E-3</v>
      </c>
      <c r="D31" s="313">
        <v>7.0254629629629634E-3</v>
      </c>
      <c r="E31" s="313">
        <v>9.4444444444444445E-3</v>
      </c>
      <c r="F31" s="313">
        <v>1.1793981481481482E-2</v>
      </c>
      <c r="G31" s="313">
        <v>1.4155092592592592E-2</v>
      </c>
      <c r="H31" s="313">
        <v>1.6516203703703703E-2</v>
      </c>
      <c r="I31" s="313">
        <v>1.8900462962962963E-2</v>
      </c>
      <c r="J31" s="313">
        <v>2.1273148148148149E-2</v>
      </c>
      <c r="K31" s="313">
        <v>2.3541666666666666E-2</v>
      </c>
      <c r="L31" s="319">
        <f t="shared" si="89"/>
        <v>2.3541666666666666E-2</v>
      </c>
      <c r="N31" s="320">
        <f t="shared" ref="N31:N32" si="142">SUM(L32/90*82)</f>
        <v>2.1449074074074074E-3</v>
      </c>
      <c r="O31" s="320">
        <f t="shared" ref="O31:O32" si="143">SUM(L32/100*82)</f>
        <v>1.9304166666666669E-3</v>
      </c>
    </row>
    <row r="32" spans="1:15" ht="15.75" thickBot="1">
      <c r="A32" s="314"/>
      <c r="B32" s="315">
        <f t="shared" ref="B32" si="144">SUM(B31)</f>
        <v>2.2685185185185182E-3</v>
      </c>
      <c r="C32" s="315">
        <f t="shared" ref="C32" si="145">SUM(C31-B31)</f>
        <v>2.3842592592592591E-3</v>
      </c>
      <c r="D32" s="315">
        <f t="shared" ref="D32" si="146">SUM(D31-C31)</f>
        <v>2.372685185185186E-3</v>
      </c>
      <c r="E32" s="315">
        <f t="shared" ref="E32" si="147">SUM(E31-D31)</f>
        <v>2.4189814814814812E-3</v>
      </c>
      <c r="F32" s="315">
        <f t="shared" ref="F32" si="148">SUM(F31-E31)</f>
        <v>2.3495370370370371E-3</v>
      </c>
      <c r="G32" s="315">
        <f t="shared" ref="G32" si="149">SUM(G31-F31)</f>
        <v>2.3611111111111107E-3</v>
      </c>
      <c r="H32" s="315">
        <f t="shared" ref="H32" si="150">SUM(H31-G31)</f>
        <v>2.3611111111111107E-3</v>
      </c>
      <c r="I32" s="315">
        <f t="shared" ref="I32" si="151">SUM(I31-H31)</f>
        <v>2.3842592592592596E-3</v>
      </c>
      <c r="J32" s="315">
        <f t="shared" ref="J32" si="152">SUM(J31-I31)</f>
        <v>2.372685185185186E-3</v>
      </c>
      <c r="K32" s="315">
        <f t="shared" ref="K32" si="153">SUM(K31-J31)</f>
        <v>2.2685185185185169E-3</v>
      </c>
      <c r="L32" s="318">
        <f t="shared" ref="L32" si="154">SUM(B32:K32)/10</f>
        <v>2.3541666666666667E-3</v>
      </c>
      <c r="N32" s="320"/>
      <c r="O32" s="320"/>
    </row>
  </sheetData>
  <mergeCells count="46">
    <mergeCell ref="A31:A32"/>
    <mergeCell ref="N31:N32"/>
    <mergeCell ref="O31:O32"/>
    <mergeCell ref="G5:J5"/>
    <mergeCell ref="L1:O1"/>
    <mergeCell ref="A27:A28"/>
    <mergeCell ref="N27:N28"/>
    <mergeCell ref="O27:O28"/>
    <mergeCell ref="A29:A30"/>
    <mergeCell ref="N29:N30"/>
    <mergeCell ref="O29:O30"/>
    <mergeCell ref="N21:N22"/>
    <mergeCell ref="O21:O22"/>
    <mergeCell ref="N23:N24"/>
    <mergeCell ref="O23:O24"/>
    <mergeCell ref="A25:A26"/>
    <mergeCell ref="N25:N26"/>
    <mergeCell ref="O25:O26"/>
    <mergeCell ref="N15:N16"/>
    <mergeCell ref="O15:O16"/>
    <mergeCell ref="N17:N18"/>
    <mergeCell ref="O17:O18"/>
    <mergeCell ref="N19:N20"/>
    <mergeCell ref="O19:O20"/>
    <mergeCell ref="N9:N10"/>
    <mergeCell ref="O9:O10"/>
    <mergeCell ref="N11:N12"/>
    <mergeCell ref="O11:O12"/>
    <mergeCell ref="N13:N14"/>
    <mergeCell ref="O13:O14"/>
    <mergeCell ref="A15:A16"/>
    <mergeCell ref="A17:A18"/>
    <mergeCell ref="A19:A20"/>
    <mergeCell ref="A21:A22"/>
    <mergeCell ref="A23:A24"/>
    <mergeCell ref="L3:O3"/>
    <mergeCell ref="N7:N8"/>
    <mergeCell ref="O7:O8"/>
    <mergeCell ref="N5:N6"/>
    <mergeCell ref="O5:O6"/>
    <mergeCell ref="A5:A6"/>
    <mergeCell ref="A7:A8"/>
    <mergeCell ref="A9:A10"/>
    <mergeCell ref="A11:A12"/>
    <mergeCell ref="A1:K1"/>
    <mergeCell ref="A13:A14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opLeftCell="A21" workbookViewId="0">
      <selection activeCell="F8" sqref="F8"/>
    </sheetView>
  </sheetViews>
  <sheetFormatPr baseColWidth="10" defaultRowHeight="12.75"/>
  <cols>
    <col min="1" max="1" width="57.85546875" style="152" bestFit="1" customWidth="1"/>
    <col min="2" max="2" width="12.7109375" style="152" customWidth="1"/>
    <col min="3" max="3" width="11.42578125" style="152"/>
    <col min="4" max="4" width="47.5703125" style="152" bestFit="1" customWidth="1"/>
    <col min="5" max="16384" width="11.42578125" style="152"/>
  </cols>
  <sheetData>
    <row r="1" spans="1:4" ht="34.5" customHeight="1">
      <c r="A1" s="295" t="s">
        <v>132</v>
      </c>
      <c r="B1" s="295"/>
      <c r="C1" s="295"/>
      <c r="D1" s="295"/>
    </row>
    <row r="2" spans="1:4" ht="15">
      <c r="A2" s="296" t="s">
        <v>133</v>
      </c>
      <c r="B2" s="296"/>
      <c r="C2" s="296"/>
      <c r="D2" s="296"/>
    </row>
    <row r="3" spans="1:4" ht="15.75">
      <c r="A3" s="296" t="s">
        <v>134</v>
      </c>
      <c r="B3" s="296"/>
      <c r="C3" s="296"/>
      <c r="D3" s="296"/>
    </row>
    <row r="4" spans="1:4" ht="36.75" customHeight="1"/>
    <row r="5" spans="1:4">
      <c r="A5" s="153" t="s">
        <v>135</v>
      </c>
      <c r="B5" s="153" t="s">
        <v>136</v>
      </c>
      <c r="C5" s="153" t="s">
        <v>137</v>
      </c>
      <c r="D5" s="153" t="s">
        <v>138</v>
      </c>
    </row>
    <row r="6" spans="1:4" s="157" customFormat="1">
      <c r="A6" s="154"/>
      <c r="B6" s="155"/>
      <c r="C6" s="155"/>
      <c r="D6" s="156"/>
    </row>
    <row r="7" spans="1:4">
      <c r="A7" s="158" t="s">
        <v>139</v>
      </c>
      <c r="B7" s="159" t="s">
        <v>140</v>
      </c>
      <c r="C7" s="160" t="s">
        <v>141</v>
      </c>
      <c r="D7" s="161" t="s">
        <v>142</v>
      </c>
    </row>
    <row r="8" spans="1:4" ht="143.25" customHeight="1">
      <c r="A8" s="162"/>
      <c r="B8" s="163"/>
      <c r="C8" s="163"/>
      <c r="D8" s="164"/>
    </row>
    <row r="9" spans="1:4">
      <c r="A9" s="165"/>
      <c r="B9" s="166"/>
      <c r="C9" s="166"/>
      <c r="D9" s="167"/>
    </row>
    <row r="10" spans="1:4" ht="15">
      <c r="A10" s="158" t="s">
        <v>143</v>
      </c>
      <c r="B10" s="159" t="s">
        <v>37</v>
      </c>
      <c r="C10" s="160"/>
      <c r="D10" s="161"/>
    </row>
    <row r="11" spans="1:4">
      <c r="A11" s="158" t="s">
        <v>144</v>
      </c>
      <c r="B11" s="160"/>
      <c r="C11" s="160" t="s">
        <v>145</v>
      </c>
      <c r="D11" s="168" t="s">
        <v>146</v>
      </c>
    </row>
    <row r="12" spans="1:4">
      <c r="A12" s="158" t="s">
        <v>147</v>
      </c>
      <c r="B12" s="160"/>
      <c r="C12" s="160" t="s">
        <v>148</v>
      </c>
      <c r="D12" s="168" t="s">
        <v>149</v>
      </c>
    </row>
    <row r="13" spans="1:4">
      <c r="A13" s="158" t="s">
        <v>150</v>
      </c>
      <c r="B13" s="160"/>
      <c r="C13" s="160" t="s">
        <v>151</v>
      </c>
      <c r="D13" s="168" t="s">
        <v>152</v>
      </c>
    </row>
    <row r="14" spans="1:4">
      <c r="A14" s="158" t="s">
        <v>153</v>
      </c>
      <c r="B14" s="160"/>
      <c r="C14" s="160" t="s">
        <v>154</v>
      </c>
      <c r="D14" s="168" t="s">
        <v>155</v>
      </c>
    </row>
    <row r="15" spans="1:4">
      <c r="A15" s="158" t="s">
        <v>156</v>
      </c>
      <c r="B15" s="160"/>
      <c r="C15" s="160" t="s">
        <v>145</v>
      </c>
      <c r="D15" s="168" t="s">
        <v>157</v>
      </c>
    </row>
    <row r="16" spans="1:4">
      <c r="A16" s="158" t="s">
        <v>158</v>
      </c>
      <c r="B16" s="160"/>
      <c r="C16" s="160" t="s">
        <v>159</v>
      </c>
      <c r="D16" s="168" t="s">
        <v>160</v>
      </c>
    </row>
    <row r="17" spans="1:4" ht="201" customHeight="1">
      <c r="A17" s="162"/>
      <c r="B17" s="163"/>
      <c r="C17" s="163"/>
      <c r="D17" s="169"/>
    </row>
    <row r="18" spans="1:4">
      <c r="A18" s="165"/>
      <c r="B18" s="166"/>
      <c r="C18" s="166"/>
      <c r="D18" s="167"/>
    </row>
    <row r="19" spans="1:4">
      <c r="A19" s="158"/>
      <c r="B19" s="159" t="s">
        <v>161</v>
      </c>
      <c r="C19" s="160"/>
      <c r="D19" s="161"/>
    </row>
    <row r="20" spans="1:4">
      <c r="A20" s="158" t="s">
        <v>162</v>
      </c>
      <c r="B20" s="160"/>
      <c r="C20" s="160" t="s">
        <v>163</v>
      </c>
      <c r="D20" s="161" t="s">
        <v>164</v>
      </c>
    </row>
    <row r="21" spans="1:4">
      <c r="A21" s="158"/>
      <c r="B21" s="160"/>
      <c r="C21" s="160"/>
      <c r="D21" s="161"/>
    </row>
    <row r="22" spans="1:4" ht="162" customHeight="1">
      <c r="A22" s="170"/>
      <c r="B22" s="171"/>
      <c r="C22" s="171"/>
      <c r="D22" s="172"/>
    </row>
    <row r="23" spans="1:4">
      <c r="A23" s="173"/>
      <c r="B23" s="174"/>
      <c r="C23" s="174"/>
      <c r="D23" s="175"/>
    </row>
    <row r="24" spans="1:4">
      <c r="A24" s="173"/>
      <c r="B24" s="159" t="s">
        <v>165</v>
      </c>
      <c r="C24" s="174"/>
      <c r="D24" s="175"/>
    </row>
    <row r="25" spans="1:4">
      <c r="A25" s="173"/>
      <c r="B25" s="176" t="s">
        <v>166</v>
      </c>
      <c r="C25" s="174"/>
      <c r="D25" s="175"/>
    </row>
    <row r="26" spans="1:4">
      <c r="A26" s="173"/>
      <c r="B26" s="174"/>
      <c r="C26" s="174"/>
      <c r="D26" s="175"/>
    </row>
    <row r="27" spans="1:4">
      <c r="A27" s="158" t="s">
        <v>167</v>
      </c>
      <c r="B27" s="174"/>
      <c r="C27" s="160" t="s">
        <v>151</v>
      </c>
      <c r="D27" s="161" t="s">
        <v>168</v>
      </c>
    </row>
    <row r="28" spans="1:4">
      <c r="A28" s="173"/>
      <c r="B28" s="174"/>
      <c r="C28" s="174"/>
      <c r="D28" s="175"/>
    </row>
    <row r="29" spans="1:4">
      <c r="A29" s="173"/>
      <c r="B29" s="174"/>
      <c r="C29" s="174"/>
      <c r="D29" s="175"/>
    </row>
    <row r="30" spans="1:4">
      <c r="A30" s="173"/>
      <c r="B30" s="174"/>
      <c r="C30" s="174"/>
      <c r="D30" s="175"/>
    </row>
    <row r="31" spans="1:4">
      <c r="A31" s="173"/>
      <c r="B31" s="174"/>
      <c r="C31" s="174"/>
      <c r="D31" s="175"/>
    </row>
    <row r="32" spans="1:4" ht="74.25" customHeight="1">
      <c r="A32" s="173"/>
      <c r="B32" s="174"/>
      <c r="C32" s="174"/>
      <c r="D32" s="175"/>
    </row>
    <row r="33" spans="1:4">
      <c r="A33" s="165"/>
      <c r="B33" s="166"/>
      <c r="C33" s="166"/>
      <c r="D33" s="167"/>
    </row>
    <row r="34" spans="1:4">
      <c r="A34" s="158" t="s">
        <v>169</v>
      </c>
      <c r="B34" s="159" t="s">
        <v>170</v>
      </c>
      <c r="C34" s="160" t="s">
        <v>171</v>
      </c>
      <c r="D34" s="161" t="s">
        <v>172</v>
      </c>
    </row>
    <row r="35" spans="1:4">
      <c r="A35" s="170"/>
      <c r="B35" s="171"/>
      <c r="C35" s="171"/>
      <c r="D35" s="172"/>
    </row>
  </sheetData>
  <mergeCells count="3">
    <mergeCell ref="A1:D1"/>
    <mergeCell ref="A2:D2"/>
    <mergeCell ref="A3:D3"/>
  </mergeCells>
  <printOptions horizontalCentered="1" verticalCentered="1"/>
  <pageMargins left="0.19685039370078741" right="0.19685039370078741" top="0.39370078740157483" bottom="0.19685039370078741" header="0" footer="0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1" workbookViewId="0">
      <selection activeCell="H25" sqref="H25"/>
    </sheetView>
  </sheetViews>
  <sheetFormatPr baseColWidth="10" defaultRowHeight="15"/>
  <cols>
    <col min="1" max="3" width="15" customWidth="1"/>
    <col min="6" max="8" width="15" customWidth="1"/>
  </cols>
  <sheetData>
    <row r="1" spans="1:8" ht="26.25">
      <c r="A1" s="195" t="s">
        <v>247</v>
      </c>
      <c r="F1" s="195" t="s">
        <v>251</v>
      </c>
    </row>
    <row r="2" spans="1:8">
      <c r="A2" s="194" t="s">
        <v>248</v>
      </c>
      <c r="F2" s="194" t="s">
        <v>252</v>
      </c>
    </row>
    <row r="3" spans="1:8">
      <c r="A3" s="300">
        <v>43103</v>
      </c>
      <c r="B3" s="300"/>
      <c r="F3" s="300">
        <v>43103</v>
      </c>
      <c r="G3" s="300"/>
    </row>
    <row r="5" spans="1:8">
      <c r="A5" s="199" t="s">
        <v>206</v>
      </c>
      <c r="B5" s="199" t="s">
        <v>249</v>
      </c>
      <c r="C5" s="199" t="s">
        <v>250</v>
      </c>
      <c r="F5" s="199" t="s">
        <v>206</v>
      </c>
      <c r="G5" s="199" t="s">
        <v>249</v>
      </c>
      <c r="H5" s="199" t="s">
        <v>250</v>
      </c>
    </row>
    <row r="6" spans="1:8">
      <c r="A6" s="186" t="s">
        <v>226</v>
      </c>
      <c r="B6" s="187">
        <v>0.42222222222222222</v>
      </c>
      <c r="C6" s="187">
        <v>0.84375</v>
      </c>
      <c r="F6" s="186" t="s">
        <v>201</v>
      </c>
      <c r="G6" s="187">
        <v>0.27291666666666664</v>
      </c>
      <c r="H6" s="187">
        <v>0.54097222222222219</v>
      </c>
    </row>
    <row r="7" spans="1:8">
      <c r="A7" s="186" t="s">
        <v>232</v>
      </c>
      <c r="B7" s="187">
        <v>0.42638888888888887</v>
      </c>
      <c r="C7" s="187">
        <v>0.85</v>
      </c>
      <c r="F7" s="186" t="s">
        <v>212</v>
      </c>
      <c r="G7" s="201"/>
      <c r="H7" s="187">
        <v>0.57361111111111118</v>
      </c>
    </row>
    <row r="8" spans="1:8">
      <c r="A8" s="186" t="s">
        <v>213</v>
      </c>
      <c r="B8" s="187">
        <v>0.43194444444444446</v>
      </c>
      <c r="C8" s="187">
        <v>0.85833333333333339</v>
      </c>
      <c r="F8" s="186" t="s">
        <v>226</v>
      </c>
      <c r="G8" s="187">
        <v>0.29305555555555557</v>
      </c>
      <c r="H8" s="187">
        <v>0.58472222222222225</v>
      </c>
    </row>
    <row r="9" spans="1:8">
      <c r="A9" s="186" t="s">
        <v>253</v>
      </c>
      <c r="B9" s="187">
        <v>0.44236111111111115</v>
      </c>
      <c r="C9" s="187">
        <v>0.86458333333333337</v>
      </c>
      <c r="F9" s="186" t="s">
        <v>220</v>
      </c>
      <c r="G9" s="187">
        <v>0.30624999999999997</v>
      </c>
      <c r="H9" s="187">
        <v>0.60138888888888886</v>
      </c>
    </row>
    <row r="10" spans="1:8">
      <c r="A10" s="186" t="s">
        <v>223</v>
      </c>
      <c r="B10" s="187">
        <v>0.44861111111111113</v>
      </c>
      <c r="C10" s="187">
        <v>0.89722222222222225</v>
      </c>
      <c r="F10" s="186" t="s">
        <v>223</v>
      </c>
      <c r="G10" s="187">
        <v>0.30277777777777776</v>
      </c>
      <c r="H10" s="187">
        <v>0.60138888888888886</v>
      </c>
    </row>
    <row r="11" spans="1:8">
      <c r="A11" s="186" t="s">
        <v>212</v>
      </c>
      <c r="B11" s="201"/>
      <c r="C11" s="187">
        <v>0.90972222222222221</v>
      </c>
      <c r="F11" s="186" t="s">
        <v>211</v>
      </c>
      <c r="G11" s="201"/>
      <c r="H11" s="187">
        <v>0.60138888888888886</v>
      </c>
    </row>
    <row r="12" spans="1:8">
      <c r="A12" s="186" t="s">
        <v>221</v>
      </c>
      <c r="B12" s="187">
        <v>0.47638888888888892</v>
      </c>
      <c r="C12" s="187">
        <v>0.95277777777777783</v>
      </c>
      <c r="F12" s="186" t="s">
        <v>213</v>
      </c>
      <c r="G12" s="187">
        <v>0.30555555555555552</v>
      </c>
      <c r="H12" s="187">
        <v>0.61944444444444446</v>
      </c>
    </row>
    <row r="13" spans="1:8">
      <c r="A13" s="186" t="s">
        <v>201</v>
      </c>
      <c r="B13" s="201"/>
      <c r="C13" s="187">
        <v>0.95833333333333337</v>
      </c>
      <c r="F13" s="186" t="s">
        <v>222</v>
      </c>
      <c r="G13" s="187">
        <v>0.3034722222222222</v>
      </c>
      <c r="H13" s="187">
        <v>0.62291666666666667</v>
      </c>
    </row>
    <row r="14" spans="1:8">
      <c r="A14" s="186" t="s">
        <v>211</v>
      </c>
      <c r="B14" s="201"/>
      <c r="C14" s="187">
        <v>0.97569444444444453</v>
      </c>
      <c r="F14" s="186" t="s">
        <v>221</v>
      </c>
      <c r="G14" s="187">
        <v>0.3215277777777778</v>
      </c>
      <c r="H14" s="187">
        <v>0.64930555555555558</v>
      </c>
    </row>
    <row r="15" spans="1:8">
      <c r="A15" s="186" t="s">
        <v>222</v>
      </c>
      <c r="B15" s="187">
        <v>0.50763888888888886</v>
      </c>
      <c r="C15" s="200" t="s">
        <v>254</v>
      </c>
      <c r="F15" s="186" t="s">
        <v>232</v>
      </c>
      <c r="G15" s="187">
        <v>0.32013888888888892</v>
      </c>
      <c r="H15" s="187">
        <v>0.65208333333333335</v>
      </c>
    </row>
    <row r="16" spans="1:8">
      <c r="A16" s="186" t="s">
        <v>216</v>
      </c>
      <c r="B16" s="201"/>
      <c r="C16" s="200" t="s">
        <v>360</v>
      </c>
      <c r="F16" s="186" t="s">
        <v>216</v>
      </c>
      <c r="G16" s="201"/>
      <c r="H16" s="187">
        <v>0.67708333333333337</v>
      </c>
    </row>
    <row r="17" spans="1:8">
      <c r="A17" s="186" t="s">
        <v>217</v>
      </c>
      <c r="B17" s="201"/>
      <c r="C17" s="249" t="s">
        <v>362</v>
      </c>
      <c r="F17" s="186" t="s">
        <v>217</v>
      </c>
      <c r="G17" s="201"/>
      <c r="H17" s="187">
        <v>0.71944444444444444</v>
      </c>
    </row>
    <row r="18" spans="1:8">
      <c r="A18" s="186" t="s">
        <v>224</v>
      </c>
      <c r="B18" s="201"/>
      <c r="C18" s="248" t="s">
        <v>361</v>
      </c>
      <c r="F18" s="186" t="s">
        <v>225</v>
      </c>
      <c r="G18" s="201"/>
      <c r="H18" s="187">
        <v>0.75763888888888886</v>
      </c>
    </row>
    <row r="19" spans="1:8">
      <c r="A19" s="186" t="s">
        <v>225</v>
      </c>
      <c r="B19" s="201"/>
      <c r="C19" s="249" t="s">
        <v>363</v>
      </c>
      <c r="F19" s="186" t="s">
        <v>224</v>
      </c>
      <c r="G19" s="201" t="s">
        <v>214</v>
      </c>
      <c r="H19" s="201" t="s">
        <v>214</v>
      </c>
    </row>
    <row r="20" spans="1:8">
      <c r="A20" s="198"/>
      <c r="B20" s="116"/>
      <c r="C20" s="116"/>
      <c r="F20" s="198"/>
      <c r="G20" s="116"/>
      <c r="H20" s="116"/>
    </row>
    <row r="21" spans="1:8">
      <c r="A21" s="198"/>
      <c r="B21" s="116"/>
      <c r="C21" s="116"/>
      <c r="F21" s="198"/>
      <c r="G21" s="116"/>
      <c r="H21" s="116"/>
    </row>
    <row r="22" spans="1:8">
      <c r="A22" s="198"/>
      <c r="B22" s="116"/>
      <c r="C22" s="116"/>
      <c r="F22" s="198"/>
      <c r="G22" s="116"/>
      <c r="H22" s="116"/>
    </row>
    <row r="23" spans="1:8">
      <c r="A23" s="198"/>
      <c r="B23" s="116"/>
      <c r="C23" s="116"/>
      <c r="F23" s="198"/>
      <c r="G23" s="116"/>
      <c r="H23" s="116"/>
    </row>
    <row r="24" spans="1:8">
      <c r="A24" s="198"/>
      <c r="B24" s="116"/>
      <c r="C24" s="116"/>
      <c r="F24" s="198"/>
      <c r="G24" s="116"/>
      <c r="H24" s="116"/>
    </row>
    <row r="25" spans="1:8">
      <c r="A25" s="198"/>
      <c r="B25" s="116"/>
      <c r="C25" s="116"/>
      <c r="F25" s="198"/>
      <c r="G25" s="116"/>
      <c r="H25" s="116"/>
    </row>
    <row r="26" spans="1:8">
      <c r="A26" s="198"/>
      <c r="B26" s="116"/>
      <c r="C26" s="116"/>
      <c r="G26" s="116"/>
      <c r="H26" s="116"/>
    </row>
    <row r="27" spans="1:8">
      <c r="A27" s="198"/>
      <c r="B27" s="116"/>
      <c r="C27" s="116"/>
      <c r="G27" s="116"/>
      <c r="H27" s="116"/>
    </row>
    <row r="28" spans="1:8">
      <c r="A28" s="198"/>
      <c r="B28" s="116"/>
      <c r="C28" s="116"/>
      <c r="G28" s="116"/>
      <c r="H28" s="116"/>
    </row>
    <row r="29" spans="1:8">
      <c r="A29" s="198"/>
      <c r="B29" s="116"/>
      <c r="C29" s="116"/>
      <c r="G29" s="116"/>
      <c r="H29" s="116"/>
    </row>
    <row r="30" spans="1:8">
      <c r="A30" s="198"/>
      <c r="B30" s="116"/>
      <c r="C30" s="116"/>
      <c r="G30" s="116"/>
      <c r="H30" s="116"/>
    </row>
    <row r="31" spans="1:8">
      <c r="A31" s="198"/>
      <c r="B31" s="116"/>
      <c r="C31" s="116"/>
      <c r="G31" s="116"/>
      <c r="H31" s="116"/>
    </row>
    <row r="32" spans="1:8">
      <c r="A32" s="198"/>
      <c r="B32" s="116"/>
      <c r="C32" s="116"/>
      <c r="G32" s="116"/>
      <c r="H32" s="116"/>
    </row>
    <row r="33" spans="1:8">
      <c r="A33" s="198"/>
      <c r="B33" s="116"/>
      <c r="C33" s="116"/>
      <c r="G33" s="116"/>
      <c r="H33" s="116"/>
    </row>
    <row r="34" spans="1:8">
      <c r="A34" s="198"/>
      <c r="B34" s="116"/>
      <c r="C34" s="116"/>
      <c r="G34" s="116"/>
      <c r="H34" s="116"/>
    </row>
    <row r="35" spans="1:8">
      <c r="A35" s="198"/>
      <c r="B35" s="116"/>
      <c r="C35" s="116"/>
    </row>
    <row r="36" spans="1:8">
      <c r="A36" s="198"/>
      <c r="B36" s="116"/>
      <c r="C36" s="116"/>
    </row>
    <row r="37" spans="1:8">
      <c r="B37" s="116"/>
      <c r="C37" s="116"/>
    </row>
    <row r="38" spans="1:8">
      <c r="B38" s="116"/>
      <c r="C38" s="116"/>
    </row>
    <row r="39" spans="1:8">
      <c r="B39" s="116"/>
      <c r="C39" s="116"/>
    </row>
    <row r="40" spans="1:8">
      <c r="B40" s="116"/>
      <c r="C40" s="116"/>
    </row>
    <row r="41" spans="1:8">
      <c r="B41" s="116"/>
      <c r="C41" s="116"/>
    </row>
    <row r="42" spans="1:8">
      <c r="B42" s="116"/>
      <c r="C42" s="116"/>
    </row>
    <row r="43" spans="1:8">
      <c r="B43" s="116"/>
      <c r="C43" s="116"/>
    </row>
    <row r="44" spans="1:8">
      <c r="B44" s="116"/>
      <c r="C44" s="116"/>
    </row>
  </sheetData>
  <sortState ref="F6:H19">
    <sortCondition ref="H6:H19"/>
  </sortState>
  <mergeCells count="2">
    <mergeCell ref="A3:B3"/>
    <mergeCell ref="F3:G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5"/>
  <sheetViews>
    <sheetView topLeftCell="A25" workbookViewId="0">
      <selection activeCell="J6" sqref="J6"/>
    </sheetView>
  </sheetViews>
  <sheetFormatPr baseColWidth="10" defaultRowHeight="15.75" customHeight="1"/>
  <cols>
    <col min="1" max="1" width="5.28515625" style="202" bestFit="1" customWidth="1"/>
    <col min="2" max="2" width="18.85546875" style="202" bestFit="1" customWidth="1"/>
    <col min="3" max="3" width="8.85546875" style="202" bestFit="1" customWidth="1"/>
    <col min="4" max="4" width="5.5703125" style="202" bestFit="1" customWidth="1"/>
    <col min="5" max="5" width="10.28515625" style="202" bestFit="1" customWidth="1"/>
    <col min="6" max="6" width="9" style="231" bestFit="1" customWidth="1"/>
    <col min="7" max="7" width="11.42578125" style="202"/>
    <col min="8" max="8" width="12" style="202" bestFit="1" customWidth="1"/>
    <col min="9" max="9" width="5" style="202" bestFit="1" customWidth="1"/>
    <col min="10" max="10" width="3" style="202" bestFit="1" customWidth="1"/>
    <col min="11" max="11" width="10.140625" style="202" bestFit="1" customWidth="1"/>
    <col min="12" max="16" width="16.5703125" style="202" customWidth="1"/>
    <col min="17" max="17" width="8.140625" style="202" bestFit="1" customWidth="1"/>
    <col min="18" max="256" width="11.42578125" style="202"/>
    <col min="257" max="257" width="5.28515625" style="202" bestFit="1" customWidth="1"/>
    <col min="258" max="258" width="18.85546875" style="202" bestFit="1" customWidth="1"/>
    <col min="259" max="259" width="8.85546875" style="202" bestFit="1" customWidth="1"/>
    <col min="260" max="260" width="5.5703125" style="202" bestFit="1" customWidth="1"/>
    <col min="261" max="261" width="10.28515625" style="202" bestFit="1" customWidth="1"/>
    <col min="262" max="262" width="9" style="202" bestFit="1" customWidth="1"/>
    <col min="263" max="263" width="11.42578125" style="202"/>
    <col min="264" max="264" width="12" style="202" bestFit="1" customWidth="1"/>
    <col min="265" max="265" width="5" style="202" bestFit="1" customWidth="1"/>
    <col min="266" max="266" width="3" style="202" bestFit="1" customWidth="1"/>
    <col min="267" max="267" width="10.140625" style="202" bestFit="1" customWidth="1"/>
    <col min="268" max="272" width="16.5703125" style="202" customWidth="1"/>
    <col min="273" max="273" width="8.140625" style="202" bestFit="1" customWidth="1"/>
    <col min="274" max="512" width="11.42578125" style="202"/>
    <col min="513" max="513" width="5.28515625" style="202" bestFit="1" customWidth="1"/>
    <col min="514" max="514" width="18.85546875" style="202" bestFit="1" customWidth="1"/>
    <col min="515" max="515" width="8.85546875" style="202" bestFit="1" customWidth="1"/>
    <col min="516" max="516" width="5.5703125" style="202" bestFit="1" customWidth="1"/>
    <col min="517" max="517" width="10.28515625" style="202" bestFit="1" customWidth="1"/>
    <col min="518" max="518" width="9" style="202" bestFit="1" customWidth="1"/>
    <col min="519" max="519" width="11.42578125" style="202"/>
    <col min="520" max="520" width="12" style="202" bestFit="1" customWidth="1"/>
    <col min="521" max="521" width="5" style="202" bestFit="1" customWidth="1"/>
    <col min="522" max="522" width="3" style="202" bestFit="1" customWidth="1"/>
    <col min="523" max="523" width="10.140625" style="202" bestFit="1" customWidth="1"/>
    <col min="524" max="528" width="16.5703125" style="202" customWidth="1"/>
    <col min="529" max="529" width="8.140625" style="202" bestFit="1" customWidth="1"/>
    <col min="530" max="768" width="11.42578125" style="202"/>
    <col min="769" max="769" width="5.28515625" style="202" bestFit="1" customWidth="1"/>
    <col min="770" max="770" width="18.85546875" style="202" bestFit="1" customWidth="1"/>
    <col min="771" max="771" width="8.85546875" style="202" bestFit="1" customWidth="1"/>
    <col min="772" max="772" width="5.5703125" style="202" bestFit="1" customWidth="1"/>
    <col min="773" max="773" width="10.28515625" style="202" bestFit="1" customWidth="1"/>
    <col min="774" max="774" width="9" style="202" bestFit="1" customWidth="1"/>
    <col min="775" max="775" width="11.42578125" style="202"/>
    <col min="776" max="776" width="12" style="202" bestFit="1" customWidth="1"/>
    <col min="777" max="777" width="5" style="202" bestFit="1" customWidth="1"/>
    <col min="778" max="778" width="3" style="202" bestFit="1" customWidth="1"/>
    <col min="779" max="779" width="10.140625" style="202" bestFit="1" customWidth="1"/>
    <col min="780" max="784" width="16.5703125" style="202" customWidth="1"/>
    <col min="785" max="785" width="8.140625" style="202" bestFit="1" customWidth="1"/>
    <col min="786" max="1024" width="11.42578125" style="202"/>
    <col min="1025" max="1025" width="5.28515625" style="202" bestFit="1" customWidth="1"/>
    <col min="1026" max="1026" width="18.85546875" style="202" bestFit="1" customWidth="1"/>
    <col min="1027" max="1027" width="8.85546875" style="202" bestFit="1" customWidth="1"/>
    <col min="1028" max="1028" width="5.5703125" style="202" bestFit="1" customWidth="1"/>
    <col min="1029" max="1029" width="10.28515625" style="202" bestFit="1" customWidth="1"/>
    <col min="1030" max="1030" width="9" style="202" bestFit="1" customWidth="1"/>
    <col min="1031" max="1031" width="11.42578125" style="202"/>
    <col min="1032" max="1032" width="12" style="202" bestFit="1" customWidth="1"/>
    <col min="1033" max="1033" width="5" style="202" bestFit="1" customWidth="1"/>
    <col min="1034" max="1034" width="3" style="202" bestFit="1" customWidth="1"/>
    <col min="1035" max="1035" width="10.140625" style="202" bestFit="1" customWidth="1"/>
    <col min="1036" max="1040" width="16.5703125" style="202" customWidth="1"/>
    <col min="1041" max="1041" width="8.140625" style="202" bestFit="1" customWidth="1"/>
    <col min="1042" max="1280" width="11.42578125" style="202"/>
    <col min="1281" max="1281" width="5.28515625" style="202" bestFit="1" customWidth="1"/>
    <col min="1282" max="1282" width="18.85546875" style="202" bestFit="1" customWidth="1"/>
    <col min="1283" max="1283" width="8.85546875" style="202" bestFit="1" customWidth="1"/>
    <col min="1284" max="1284" width="5.5703125" style="202" bestFit="1" customWidth="1"/>
    <col min="1285" max="1285" width="10.28515625" style="202" bestFit="1" customWidth="1"/>
    <col min="1286" max="1286" width="9" style="202" bestFit="1" customWidth="1"/>
    <col min="1287" max="1287" width="11.42578125" style="202"/>
    <col min="1288" max="1288" width="12" style="202" bestFit="1" customWidth="1"/>
    <col min="1289" max="1289" width="5" style="202" bestFit="1" customWidth="1"/>
    <col min="1290" max="1290" width="3" style="202" bestFit="1" customWidth="1"/>
    <col min="1291" max="1291" width="10.140625" style="202" bestFit="1" customWidth="1"/>
    <col min="1292" max="1296" width="16.5703125" style="202" customWidth="1"/>
    <col min="1297" max="1297" width="8.140625" style="202" bestFit="1" customWidth="1"/>
    <col min="1298" max="1536" width="11.42578125" style="202"/>
    <col min="1537" max="1537" width="5.28515625" style="202" bestFit="1" customWidth="1"/>
    <col min="1538" max="1538" width="18.85546875" style="202" bestFit="1" customWidth="1"/>
    <col min="1539" max="1539" width="8.85546875" style="202" bestFit="1" customWidth="1"/>
    <col min="1540" max="1540" width="5.5703125" style="202" bestFit="1" customWidth="1"/>
    <col min="1541" max="1541" width="10.28515625" style="202" bestFit="1" customWidth="1"/>
    <col min="1542" max="1542" width="9" style="202" bestFit="1" customWidth="1"/>
    <col min="1543" max="1543" width="11.42578125" style="202"/>
    <col min="1544" max="1544" width="12" style="202" bestFit="1" customWidth="1"/>
    <col min="1545" max="1545" width="5" style="202" bestFit="1" customWidth="1"/>
    <col min="1546" max="1546" width="3" style="202" bestFit="1" customWidth="1"/>
    <col min="1547" max="1547" width="10.140625" style="202" bestFit="1" customWidth="1"/>
    <col min="1548" max="1552" width="16.5703125" style="202" customWidth="1"/>
    <col min="1553" max="1553" width="8.140625" style="202" bestFit="1" customWidth="1"/>
    <col min="1554" max="1792" width="11.42578125" style="202"/>
    <col min="1793" max="1793" width="5.28515625" style="202" bestFit="1" customWidth="1"/>
    <col min="1794" max="1794" width="18.85546875" style="202" bestFit="1" customWidth="1"/>
    <col min="1795" max="1795" width="8.85546875" style="202" bestFit="1" customWidth="1"/>
    <col min="1796" max="1796" width="5.5703125" style="202" bestFit="1" customWidth="1"/>
    <col min="1797" max="1797" width="10.28515625" style="202" bestFit="1" customWidth="1"/>
    <col min="1798" max="1798" width="9" style="202" bestFit="1" customWidth="1"/>
    <col min="1799" max="1799" width="11.42578125" style="202"/>
    <col min="1800" max="1800" width="12" style="202" bestFit="1" customWidth="1"/>
    <col min="1801" max="1801" width="5" style="202" bestFit="1" customWidth="1"/>
    <col min="1802" max="1802" width="3" style="202" bestFit="1" customWidth="1"/>
    <col min="1803" max="1803" width="10.140625" style="202" bestFit="1" customWidth="1"/>
    <col min="1804" max="1808" width="16.5703125" style="202" customWidth="1"/>
    <col min="1809" max="1809" width="8.140625" style="202" bestFit="1" customWidth="1"/>
    <col min="1810" max="2048" width="11.42578125" style="202"/>
    <col min="2049" max="2049" width="5.28515625" style="202" bestFit="1" customWidth="1"/>
    <col min="2050" max="2050" width="18.85546875" style="202" bestFit="1" customWidth="1"/>
    <col min="2051" max="2051" width="8.85546875" style="202" bestFit="1" customWidth="1"/>
    <col min="2052" max="2052" width="5.5703125" style="202" bestFit="1" customWidth="1"/>
    <col min="2053" max="2053" width="10.28515625" style="202" bestFit="1" customWidth="1"/>
    <col min="2054" max="2054" width="9" style="202" bestFit="1" customWidth="1"/>
    <col min="2055" max="2055" width="11.42578125" style="202"/>
    <col min="2056" max="2056" width="12" style="202" bestFit="1" customWidth="1"/>
    <col min="2057" max="2057" width="5" style="202" bestFit="1" customWidth="1"/>
    <col min="2058" max="2058" width="3" style="202" bestFit="1" customWidth="1"/>
    <col min="2059" max="2059" width="10.140625" style="202" bestFit="1" customWidth="1"/>
    <col min="2060" max="2064" width="16.5703125" style="202" customWidth="1"/>
    <col min="2065" max="2065" width="8.140625" style="202" bestFit="1" customWidth="1"/>
    <col min="2066" max="2304" width="11.42578125" style="202"/>
    <col min="2305" max="2305" width="5.28515625" style="202" bestFit="1" customWidth="1"/>
    <col min="2306" max="2306" width="18.85546875" style="202" bestFit="1" customWidth="1"/>
    <col min="2307" max="2307" width="8.85546875" style="202" bestFit="1" customWidth="1"/>
    <col min="2308" max="2308" width="5.5703125" style="202" bestFit="1" customWidth="1"/>
    <col min="2309" max="2309" width="10.28515625" style="202" bestFit="1" customWidth="1"/>
    <col min="2310" max="2310" width="9" style="202" bestFit="1" customWidth="1"/>
    <col min="2311" max="2311" width="11.42578125" style="202"/>
    <col min="2312" max="2312" width="12" style="202" bestFit="1" customWidth="1"/>
    <col min="2313" max="2313" width="5" style="202" bestFit="1" customWidth="1"/>
    <col min="2314" max="2314" width="3" style="202" bestFit="1" customWidth="1"/>
    <col min="2315" max="2315" width="10.140625" style="202" bestFit="1" customWidth="1"/>
    <col min="2316" max="2320" width="16.5703125" style="202" customWidth="1"/>
    <col min="2321" max="2321" width="8.140625" style="202" bestFit="1" customWidth="1"/>
    <col min="2322" max="2560" width="11.42578125" style="202"/>
    <col min="2561" max="2561" width="5.28515625" style="202" bestFit="1" customWidth="1"/>
    <col min="2562" max="2562" width="18.85546875" style="202" bestFit="1" customWidth="1"/>
    <col min="2563" max="2563" width="8.85546875" style="202" bestFit="1" customWidth="1"/>
    <col min="2564" max="2564" width="5.5703125" style="202" bestFit="1" customWidth="1"/>
    <col min="2565" max="2565" width="10.28515625" style="202" bestFit="1" customWidth="1"/>
    <col min="2566" max="2566" width="9" style="202" bestFit="1" customWidth="1"/>
    <col min="2567" max="2567" width="11.42578125" style="202"/>
    <col min="2568" max="2568" width="12" style="202" bestFit="1" customWidth="1"/>
    <col min="2569" max="2569" width="5" style="202" bestFit="1" customWidth="1"/>
    <col min="2570" max="2570" width="3" style="202" bestFit="1" customWidth="1"/>
    <col min="2571" max="2571" width="10.140625" style="202" bestFit="1" customWidth="1"/>
    <col min="2572" max="2576" width="16.5703125" style="202" customWidth="1"/>
    <col min="2577" max="2577" width="8.140625" style="202" bestFit="1" customWidth="1"/>
    <col min="2578" max="2816" width="11.42578125" style="202"/>
    <col min="2817" max="2817" width="5.28515625" style="202" bestFit="1" customWidth="1"/>
    <col min="2818" max="2818" width="18.85546875" style="202" bestFit="1" customWidth="1"/>
    <col min="2819" max="2819" width="8.85546875" style="202" bestFit="1" customWidth="1"/>
    <col min="2820" max="2820" width="5.5703125" style="202" bestFit="1" customWidth="1"/>
    <col min="2821" max="2821" width="10.28515625" style="202" bestFit="1" customWidth="1"/>
    <col min="2822" max="2822" width="9" style="202" bestFit="1" customWidth="1"/>
    <col min="2823" max="2823" width="11.42578125" style="202"/>
    <col min="2824" max="2824" width="12" style="202" bestFit="1" customWidth="1"/>
    <col min="2825" max="2825" width="5" style="202" bestFit="1" customWidth="1"/>
    <col min="2826" max="2826" width="3" style="202" bestFit="1" customWidth="1"/>
    <col min="2827" max="2827" width="10.140625" style="202" bestFit="1" customWidth="1"/>
    <col min="2828" max="2832" width="16.5703125" style="202" customWidth="1"/>
    <col min="2833" max="2833" width="8.140625" style="202" bestFit="1" customWidth="1"/>
    <col min="2834" max="3072" width="11.42578125" style="202"/>
    <col min="3073" max="3073" width="5.28515625" style="202" bestFit="1" customWidth="1"/>
    <col min="3074" max="3074" width="18.85546875" style="202" bestFit="1" customWidth="1"/>
    <col min="3075" max="3075" width="8.85546875" style="202" bestFit="1" customWidth="1"/>
    <col min="3076" max="3076" width="5.5703125" style="202" bestFit="1" customWidth="1"/>
    <col min="3077" max="3077" width="10.28515625" style="202" bestFit="1" customWidth="1"/>
    <col min="3078" max="3078" width="9" style="202" bestFit="1" customWidth="1"/>
    <col min="3079" max="3079" width="11.42578125" style="202"/>
    <col min="3080" max="3080" width="12" style="202" bestFit="1" customWidth="1"/>
    <col min="3081" max="3081" width="5" style="202" bestFit="1" customWidth="1"/>
    <col min="3082" max="3082" width="3" style="202" bestFit="1" customWidth="1"/>
    <col min="3083" max="3083" width="10.140625" style="202" bestFit="1" customWidth="1"/>
    <col min="3084" max="3088" width="16.5703125" style="202" customWidth="1"/>
    <col min="3089" max="3089" width="8.140625" style="202" bestFit="1" customWidth="1"/>
    <col min="3090" max="3328" width="11.42578125" style="202"/>
    <col min="3329" max="3329" width="5.28515625" style="202" bestFit="1" customWidth="1"/>
    <col min="3330" max="3330" width="18.85546875" style="202" bestFit="1" customWidth="1"/>
    <col min="3331" max="3331" width="8.85546875" style="202" bestFit="1" customWidth="1"/>
    <col min="3332" max="3332" width="5.5703125" style="202" bestFit="1" customWidth="1"/>
    <col min="3333" max="3333" width="10.28515625" style="202" bestFit="1" customWidth="1"/>
    <col min="3334" max="3334" width="9" style="202" bestFit="1" customWidth="1"/>
    <col min="3335" max="3335" width="11.42578125" style="202"/>
    <col min="3336" max="3336" width="12" style="202" bestFit="1" customWidth="1"/>
    <col min="3337" max="3337" width="5" style="202" bestFit="1" customWidth="1"/>
    <col min="3338" max="3338" width="3" style="202" bestFit="1" customWidth="1"/>
    <col min="3339" max="3339" width="10.140625" style="202" bestFit="1" customWidth="1"/>
    <col min="3340" max="3344" width="16.5703125" style="202" customWidth="1"/>
    <col min="3345" max="3345" width="8.140625" style="202" bestFit="1" customWidth="1"/>
    <col min="3346" max="3584" width="11.42578125" style="202"/>
    <col min="3585" max="3585" width="5.28515625" style="202" bestFit="1" customWidth="1"/>
    <col min="3586" max="3586" width="18.85546875" style="202" bestFit="1" customWidth="1"/>
    <col min="3587" max="3587" width="8.85546875" style="202" bestFit="1" customWidth="1"/>
    <col min="3588" max="3588" width="5.5703125" style="202" bestFit="1" customWidth="1"/>
    <col min="3589" max="3589" width="10.28515625" style="202" bestFit="1" customWidth="1"/>
    <col min="3590" max="3590" width="9" style="202" bestFit="1" customWidth="1"/>
    <col min="3591" max="3591" width="11.42578125" style="202"/>
    <col min="3592" max="3592" width="12" style="202" bestFit="1" customWidth="1"/>
    <col min="3593" max="3593" width="5" style="202" bestFit="1" customWidth="1"/>
    <col min="3594" max="3594" width="3" style="202" bestFit="1" customWidth="1"/>
    <col min="3595" max="3595" width="10.140625" style="202" bestFit="1" customWidth="1"/>
    <col min="3596" max="3600" width="16.5703125" style="202" customWidth="1"/>
    <col min="3601" max="3601" width="8.140625" style="202" bestFit="1" customWidth="1"/>
    <col min="3602" max="3840" width="11.42578125" style="202"/>
    <col min="3841" max="3841" width="5.28515625" style="202" bestFit="1" customWidth="1"/>
    <col min="3842" max="3842" width="18.85546875" style="202" bestFit="1" customWidth="1"/>
    <col min="3843" max="3843" width="8.85546875" style="202" bestFit="1" customWidth="1"/>
    <col min="3844" max="3844" width="5.5703125" style="202" bestFit="1" customWidth="1"/>
    <col min="3845" max="3845" width="10.28515625" style="202" bestFit="1" customWidth="1"/>
    <col min="3846" max="3846" width="9" style="202" bestFit="1" customWidth="1"/>
    <col min="3847" max="3847" width="11.42578125" style="202"/>
    <col min="3848" max="3848" width="12" style="202" bestFit="1" customWidth="1"/>
    <col min="3849" max="3849" width="5" style="202" bestFit="1" customWidth="1"/>
    <col min="3850" max="3850" width="3" style="202" bestFit="1" customWidth="1"/>
    <col min="3851" max="3851" width="10.140625" style="202" bestFit="1" customWidth="1"/>
    <col min="3852" max="3856" width="16.5703125" style="202" customWidth="1"/>
    <col min="3857" max="3857" width="8.140625" style="202" bestFit="1" customWidth="1"/>
    <col min="3858" max="4096" width="11.42578125" style="202"/>
    <col min="4097" max="4097" width="5.28515625" style="202" bestFit="1" customWidth="1"/>
    <col min="4098" max="4098" width="18.85546875" style="202" bestFit="1" customWidth="1"/>
    <col min="4099" max="4099" width="8.85546875" style="202" bestFit="1" customWidth="1"/>
    <col min="4100" max="4100" width="5.5703125" style="202" bestFit="1" customWidth="1"/>
    <col min="4101" max="4101" width="10.28515625" style="202" bestFit="1" customWidth="1"/>
    <col min="4102" max="4102" width="9" style="202" bestFit="1" customWidth="1"/>
    <col min="4103" max="4103" width="11.42578125" style="202"/>
    <col min="4104" max="4104" width="12" style="202" bestFit="1" customWidth="1"/>
    <col min="4105" max="4105" width="5" style="202" bestFit="1" customWidth="1"/>
    <col min="4106" max="4106" width="3" style="202" bestFit="1" customWidth="1"/>
    <col min="4107" max="4107" width="10.140625" style="202" bestFit="1" customWidth="1"/>
    <col min="4108" max="4112" width="16.5703125" style="202" customWidth="1"/>
    <col min="4113" max="4113" width="8.140625" style="202" bestFit="1" customWidth="1"/>
    <col min="4114" max="4352" width="11.42578125" style="202"/>
    <col min="4353" max="4353" width="5.28515625" style="202" bestFit="1" customWidth="1"/>
    <col min="4354" max="4354" width="18.85546875" style="202" bestFit="1" customWidth="1"/>
    <col min="4355" max="4355" width="8.85546875" style="202" bestFit="1" customWidth="1"/>
    <col min="4356" max="4356" width="5.5703125" style="202" bestFit="1" customWidth="1"/>
    <col min="4357" max="4357" width="10.28515625" style="202" bestFit="1" customWidth="1"/>
    <col min="4358" max="4358" width="9" style="202" bestFit="1" customWidth="1"/>
    <col min="4359" max="4359" width="11.42578125" style="202"/>
    <col min="4360" max="4360" width="12" style="202" bestFit="1" customWidth="1"/>
    <col min="4361" max="4361" width="5" style="202" bestFit="1" customWidth="1"/>
    <col min="4362" max="4362" width="3" style="202" bestFit="1" customWidth="1"/>
    <col min="4363" max="4363" width="10.140625" style="202" bestFit="1" customWidth="1"/>
    <col min="4364" max="4368" width="16.5703125" style="202" customWidth="1"/>
    <col min="4369" max="4369" width="8.140625" style="202" bestFit="1" customWidth="1"/>
    <col min="4370" max="4608" width="11.42578125" style="202"/>
    <col min="4609" max="4609" width="5.28515625" style="202" bestFit="1" customWidth="1"/>
    <col min="4610" max="4610" width="18.85546875" style="202" bestFit="1" customWidth="1"/>
    <col min="4611" max="4611" width="8.85546875" style="202" bestFit="1" customWidth="1"/>
    <col min="4612" max="4612" width="5.5703125" style="202" bestFit="1" customWidth="1"/>
    <col min="4613" max="4613" width="10.28515625" style="202" bestFit="1" customWidth="1"/>
    <col min="4614" max="4614" width="9" style="202" bestFit="1" customWidth="1"/>
    <col min="4615" max="4615" width="11.42578125" style="202"/>
    <col min="4616" max="4616" width="12" style="202" bestFit="1" customWidth="1"/>
    <col min="4617" max="4617" width="5" style="202" bestFit="1" customWidth="1"/>
    <col min="4618" max="4618" width="3" style="202" bestFit="1" customWidth="1"/>
    <col min="4619" max="4619" width="10.140625" style="202" bestFit="1" customWidth="1"/>
    <col min="4620" max="4624" width="16.5703125" style="202" customWidth="1"/>
    <col min="4625" max="4625" width="8.140625" style="202" bestFit="1" customWidth="1"/>
    <col min="4626" max="4864" width="11.42578125" style="202"/>
    <col min="4865" max="4865" width="5.28515625" style="202" bestFit="1" customWidth="1"/>
    <col min="4866" max="4866" width="18.85546875" style="202" bestFit="1" customWidth="1"/>
    <col min="4867" max="4867" width="8.85546875" style="202" bestFit="1" customWidth="1"/>
    <col min="4868" max="4868" width="5.5703125" style="202" bestFit="1" customWidth="1"/>
    <col min="4869" max="4869" width="10.28515625" style="202" bestFit="1" customWidth="1"/>
    <col min="4870" max="4870" width="9" style="202" bestFit="1" customWidth="1"/>
    <col min="4871" max="4871" width="11.42578125" style="202"/>
    <col min="4872" max="4872" width="12" style="202" bestFit="1" customWidth="1"/>
    <col min="4873" max="4873" width="5" style="202" bestFit="1" customWidth="1"/>
    <col min="4874" max="4874" width="3" style="202" bestFit="1" customWidth="1"/>
    <col min="4875" max="4875" width="10.140625" style="202" bestFit="1" customWidth="1"/>
    <col min="4876" max="4880" width="16.5703125" style="202" customWidth="1"/>
    <col min="4881" max="4881" width="8.140625" style="202" bestFit="1" customWidth="1"/>
    <col min="4882" max="5120" width="11.42578125" style="202"/>
    <col min="5121" max="5121" width="5.28515625" style="202" bestFit="1" customWidth="1"/>
    <col min="5122" max="5122" width="18.85546875" style="202" bestFit="1" customWidth="1"/>
    <col min="5123" max="5123" width="8.85546875" style="202" bestFit="1" customWidth="1"/>
    <col min="5124" max="5124" width="5.5703125" style="202" bestFit="1" customWidth="1"/>
    <col min="5125" max="5125" width="10.28515625" style="202" bestFit="1" customWidth="1"/>
    <col min="5126" max="5126" width="9" style="202" bestFit="1" customWidth="1"/>
    <col min="5127" max="5127" width="11.42578125" style="202"/>
    <col min="5128" max="5128" width="12" style="202" bestFit="1" customWidth="1"/>
    <col min="5129" max="5129" width="5" style="202" bestFit="1" customWidth="1"/>
    <col min="5130" max="5130" width="3" style="202" bestFit="1" customWidth="1"/>
    <col min="5131" max="5131" width="10.140625" style="202" bestFit="1" customWidth="1"/>
    <col min="5132" max="5136" width="16.5703125" style="202" customWidth="1"/>
    <col min="5137" max="5137" width="8.140625" style="202" bestFit="1" customWidth="1"/>
    <col min="5138" max="5376" width="11.42578125" style="202"/>
    <col min="5377" max="5377" width="5.28515625" style="202" bestFit="1" customWidth="1"/>
    <col min="5378" max="5378" width="18.85546875" style="202" bestFit="1" customWidth="1"/>
    <col min="5379" max="5379" width="8.85546875" style="202" bestFit="1" customWidth="1"/>
    <col min="5380" max="5380" width="5.5703125" style="202" bestFit="1" customWidth="1"/>
    <col min="5381" max="5381" width="10.28515625" style="202" bestFit="1" customWidth="1"/>
    <col min="5382" max="5382" width="9" style="202" bestFit="1" customWidth="1"/>
    <col min="5383" max="5383" width="11.42578125" style="202"/>
    <col min="5384" max="5384" width="12" style="202" bestFit="1" customWidth="1"/>
    <col min="5385" max="5385" width="5" style="202" bestFit="1" customWidth="1"/>
    <col min="5386" max="5386" width="3" style="202" bestFit="1" customWidth="1"/>
    <col min="5387" max="5387" width="10.140625" style="202" bestFit="1" customWidth="1"/>
    <col min="5388" max="5392" width="16.5703125" style="202" customWidth="1"/>
    <col min="5393" max="5393" width="8.140625" style="202" bestFit="1" customWidth="1"/>
    <col min="5394" max="5632" width="11.42578125" style="202"/>
    <col min="5633" max="5633" width="5.28515625" style="202" bestFit="1" customWidth="1"/>
    <col min="5634" max="5634" width="18.85546875" style="202" bestFit="1" customWidth="1"/>
    <col min="5635" max="5635" width="8.85546875" style="202" bestFit="1" customWidth="1"/>
    <col min="5636" max="5636" width="5.5703125" style="202" bestFit="1" customWidth="1"/>
    <col min="5637" max="5637" width="10.28515625" style="202" bestFit="1" customWidth="1"/>
    <col min="5638" max="5638" width="9" style="202" bestFit="1" customWidth="1"/>
    <col min="5639" max="5639" width="11.42578125" style="202"/>
    <col min="5640" max="5640" width="12" style="202" bestFit="1" customWidth="1"/>
    <col min="5641" max="5641" width="5" style="202" bestFit="1" customWidth="1"/>
    <col min="5642" max="5642" width="3" style="202" bestFit="1" customWidth="1"/>
    <col min="5643" max="5643" width="10.140625" style="202" bestFit="1" customWidth="1"/>
    <col min="5644" max="5648" width="16.5703125" style="202" customWidth="1"/>
    <col min="5649" max="5649" width="8.140625" style="202" bestFit="1" customWidth="1"/>
    <col min="5650" max="5888" width="11.42578125" style="202"/>
    <col min="5889" max="5889" width="5.28515625" style="202" bestFit="1" customWidth="1"/>
    <col min="5890" max="5890" width="18.85546875" style="202" bestFit="1" customWidth="1"/>
    <col min="5891" max="5891" width="8.85546875" style="202" bestFit="1" customWidth="1"/>
    <col min="5892" max="5892" width="5.5703125" style="202" bestFit="1" customWidth="1"/>
    <col min="5893" max="5893" width="10.28515625" style="202" bestFit="1" customWidth="1"/>
    <col min="5894" max="5894" width="9" style="202" bestFit="1" customWidth="1"/>
    <col min="5895" max="5895" width="11.42578125" style="202"/>
    <col min="5896" max="5896" width="12" style="202" bestFit="1" customWidth="1"/>
    <col min="5897" max="5897" width="5" style="202" bestFit="1" customWidth="1"/>
    <col min="5898" max="5898" width="3" style="202" bestFit="1" customWidth="1"/>
    <col min="5899" max="5899" width="10.140625" style="202" bestFit="1" customWidth="1"/>
    <col min="5900" max="5904" width="16.5703125" style="202" customWidth="1"/>
    <col min="5905" max="5905" width="8.140625" style="202" bestFit="1" customWidth="1"/>
    <col min="5906" max="6144" width="11.42578125" style="202"/>
    <col min="6145" max="6145" width="5.28515625" style="202" bestFit="1" customWidth="1"/>
    <col min="6146" max="6146" width="18.85546875" style="202" bestFit="1" customWidth="1"/>
    <col min="6147" max="6147" width="8.85546875" style="202" bestFit="1" customWidth="1"/>
    <col min="6148" max="6148" width="5.5703125" style="202" bestFit="1" customWidth="1"/>
    <col min="6149" max="6149" width="10.28515625" style="202" bestFit="1" customWidth="1"/>
    <col min="6150" max="6150" width="9" style="202" bestFit="1" customWidth="1"/>
    <col min="6151" max="6151" width="11.42578125" style="202"/>
    <col min="6152" max="6152" width="12" style="202" bestFit="1" customWidth="1"/>
    <col min="6153" max="6153" width="5" style="202" bestFit="1" customWidth="1"/>
    <col min="6154" max="6154" width="3" style="202" bestFit="1" customWidth="1"/>
    <col min="6155" max="6155" width="10.140625" style="202" bestFit="1" customWidth="1"/>
    <col min="6156" max="6160" width="16.5703125" style="202" customWidth="1"/>
    <col min="6161" max="6161" width="8.140625" style="202" bestFit="1" customWidth="1"/>
    <col min="6162" max="6400" width="11.42578125" style="202"/>
    <col min="6401" max="6401" width="5.28515625" style="202" bestFit="1" customWidth="1"/>
    <col min="6402" max="6402" width="18.85546875" style="202" bestFit="1" customWidth="1"/>
    <col min="6403" max="6403" width="8.85546875" style="202" bestFit="1" customWidth="1"/>
    <col min="6404" max="6404" width="5.5703125" style="202" bestFit="1" customWidth="1"/>
    <col min="6405" max="6405" width="10.28515625" style="202" bestFit="1" customWidth="1"/>
    <col min="6406" max="6406" width="9" style="202" bestFit="1" customWidth="1"/>
    <col min="6407" max="6407" width="11.42578125" style="202"/>
    <col min="6408" max="6408" width="12" style="202" bestFit="1" customWidth="1"/>
    <col min="6409" max="6409" width="5" style="202" bestFit="1" customWidth="1"/>
    <col min="6410" max="6410" width="3" style="202" bestFit="1" customWidth="1"/>
    <col min="6411" max="6411" width="10.140625" style="202" bestFit="1" customWidth="1"/>
    <col min="6412" max="6416" width="16.5703125" style="202" customWidth="1"/>
    <col min="6417" max="6417" width="8.140625" style="202" bestFit="1" customWidth="1"/>
    <col min="6418" max="6656" width="11.42578125" style="202"/>
    <col min="6657" max="6657" width="5.28515625" style="202" bestFit="1" customWidth="1"/>
    <col min="6658" max="6658" width="18.85546875" style="202" bestFit="1" customWidth="1"/>
    <col min="6659" max="6659" width="8.85546875" style="202" bestFit="1" customWidth="1"/>
    <col min="6660" max="6660" width="5.5703125" style="202" bestFit="1" customWidth="1"/>
    <col min="6661" max="6661" width="10.28515625" style="202" bestFit="1" customWidth="1"/>
    <col min="6662" max="6662" width="9" style="202" bestFit="1" customWidth="1"/>
    <col min="6663" max="6663" width="11.42578125" style="202"/>
    <col min="6664" max="6664" width="12" style="202" bestFit="1" customWidth="1"/>
    <col min="6665" max="6665" width="5" style="202" bestFit="1" customWidth="1"/>
    <col min="6666" max="6666" width="3" style="202" bestFit="1" customWidth="1"/>
    <col min="6667" max="6667" width="10.140625" style="202" bestFit="1" customWidth="1"/>
    <col min="6668" max="6672" width="16.5703125" style="202" customWidth="1"/>
    <col min="6673" max="6673" width="8.140625" style="202" bestFit="1" customWidth="1"/>
    <col min="6674" max="6912" width="11.42578125" style="202"/>
    <col min="6913" max="6913" width="5.28515625" style="202" bestFit="1" customWidth="1"/>
    <col min="6914" max="6914" width="18.85546875" style="202" bestFit="1" customWidth="1"/>
    <col min="6915" max="6915" width="8.85546875" style="202" bestFit="1" customWidth="1"/>
    <col min="6916" max="6916" width="5.5703125" style="202" bestFit="1" customWidth="1"/>
    <col min="6917" max="6917" width="10.28515625" style="202" bestFit="1" customWidth="1"/>
    <col min="6918" max="6918" width="9" style="202" bestFit="1" customWidth="1"/>
    <col min="6919" max="6919" width="11.42578125" style="202"/>
    <col min="6920" max="6920" width="12" style="202" bestFit="1" customWidth="1"/>
    <col min="6921" max="6921" width="5" style="202" bestFit="1" customWidth="1"/>
    <col min="6922" max="6922" width="3" style="202" bestFit="1" customWidth="1"/>
    <col min="6923" max="6923" width="10.140625" style="202" bestFit="1" customWidth="1"/>
    <col min="6924" max="6928" width="16.5703125" style="202" customWidth="1"/>
    <col min="6929" max="6929" width="8.140625" style="202" bestFit="1" customWidth="1"/>
    <col min="6930" max="7168" width="11.42578125" style="202"/>
    <col min="7169" max="7169" width="5.28515625" style="202" bestFit="1" customWidth="1"/>
    <col min="7170" max="7170" width="18.85546875" style="202" bestFit="1" customWidth="1"/>
    <col min="7171" max="7171" width="8.85546875" style="202" bestFit="1" customWidth="1"/>
    <col min="7172" max="7172" width="5.5703125" style="202" bestFit="1" customWidth="1"/>
    <col min="7173" max="7173" width="10.28515625" style="202" bestFit="1" customWidth="1"/>
    <col min="7174" max="7174" width="9" style="202" bestFit="1" customWidth="1"/>
    <col min="7175" max="7175" width="11.42578125" style="202"/>
    <col min="7176" max="7176" width="12" style="202" bestFit="1" customWidth="1"/>
    <col min="7177" max="7177" width="5" style="202" bestFit="1" customWidth="1"/>
    <col min="7178" max="7178" width="3" style="202" bestFit="1" customWidth="1"/>
    <col min="7179" max="7179" width="10.140625" style="202" bestFit="1" customWidth="1"/>
    <col min="7180" max="7184" width="16.5703125" style="202" customWidth="1"/>
    <col min="7185" max="7185" width="8.140625" style="202" bestFit="1" customWidth="1"/>
    <col min="7186" max="7424" width="11.42578125" style="202"/>
    <col min="7425" max="7425" width="5.28515625" style="202" bestFit="1" customWidth="1"/>
    <col min="7426" max="7426" width="18.85546875" style="202" bestFit="1" customWidth="1"/>
    <col min="7427" max="7427" width="8.85546875" style="202" bestFit="1" customWidth="1"/>
    <col min="7428" max="7428" width="5.5703125" style="202" bestFit="1" customWidth="1"/>
    <col min="7429" max="7429" width="10.28515625" style="202" bestFit="1" customWidth="1"/>
    <col min="7430" max="7430" width="9" style="202" bestFit="1" customWidth="1"/>
    <col min="7431" max="7431" width="11.42578125" style="202"/>
    <col min="7432" max="7432" width="12" style="202" bestFit="1" customWidth="1"/>
    <col min="7433" max="7433" width="5" style="202" bestFit="1" customWidth="1"/>
    <col min="7434" max="7434" width="3" style="202" bestFit="1" customWidth="1"/>
    <col min="7435" max="7435" width="10.140625" style="202" bestFit="1" customWidth="1"/>
    <col min="7436" max="7440" width="16.5703125" style="202" customWidth="1"/>
    <col min="7441" max="7441" width="8.140625" style="202" bestFit="1" customWidth="1"/>
    <col min="7442" max="7680" width="11.42578125" style="202"/>
    <col min="7681" max="7681" width="5.28515625" style="202" bestFit="1" customWidth="1"/>
    <col min="7682" max="7682" width="18.85546875" style="202" bestFit="1" customWidth="1"/>
    <col min="7683" max="7683" width="8.85546875" style="202" bestFit="1" customWidth="1"/>
    <col min="7684" max="7684" width="5.5703125" style="202" bestFit="1" customWidth="1"/>
    <col min="7685" max="7685" width="10.28515625" style="202" bestFit="1" customWidth="1"/>
    <col min="7686" max="7686" width="9" style="202" bestFit="1" customWidth="1"/>
    <col min="7687" max="7687" width="11.42578125" style="202"/>
    <col min="7688" max="7688" width="12" style="202" bestFit="1" customWidth="1"/>
    <col min="7689" max="7689" width="5" style="202" bestFit="1" customWidth="1"/>
    <col min="7690" max="7690" width="3" style="202" bestFit="1" customWidth="1"/>
    <col min="7691" max="7691" width="10.140625" style="202" bestFit="1" customWidth="1"/>
    <col min="7692" max="7696" width="16.5703125" style="202" customWidth="1"/>
    <col min="7697" max="7697" width="8.140625" style="202" bestFit="1" customWidth="1"/>
    <col min="7698" max="7936" width="11.42578125" style="202"/>
    <col min="7937" max="7937" width="5.28515625" style="202" bestFit="1" customWidth="1"/>
    <col min="7938" max="7938" width="18.85546875" style="202" bestFit="1" customWidth="1"/>
    <col min="7939" max="7939" width="8.85546875" style="202" bestFit="1" customWidth="1"/>
    <col min="7940" max="7940" width="5.5703125" style="202" bestFit="1" customWidth="1"/>
    <col min="7941" max="7941" width="10.28515625" style="202" bestFit="1" customWidth="1"/>
    <col min="7942" max="7942" width="9" style="202" bestFit="1" customWidth="1"/>
    <col min="7943" max="7943" width="11.42578125" style="202"/>
    <col min="7944" max="7944" width="12" style="202" bestFit="1" customWidth="1"/>
    <col min="7945" max="7945" width="5" style="202" bestFit="1" customWidth="1"/>
    <col min="7946" max="7946" width="3" style="202" bestFit="1" customWidth="1"/>
    <col min="7947" max="7947" width="10.140625" style="202" bestFit="1" customWidth="1"/>
    <col min="7948" max="7952" width="16.5703125" style="202" customWidth="1"/>
    <col min="7953" max="7953" width="8.140625" style="202" bestFit="1" customWidth="1"/>
    <col min="7954" max="8192" width="11.42578125" style="202"/>
    <col min="8193" max="8193" width="5.28515625" style="202" bestFit="1" customWidth="1"/>
    <col min="8194" max="8194" width="18.85546875" style="202" bestFit="1" customWidth="1"/>
    <col min="8195" max="8195" width="8.85546875" style="202" bestFit="1" customWidth="1"/>
    <col min="8196" max="8196" width="5.5703125" style="202" bestFit="1" customWidth="1"/>
    <col min="8197" max="8197" width="10.28515625" style="202" bestFit="1" customWidth="1"/>
    <col min="8198" max="8198" width="9" style="202" bestFit="1" customWidth="1"/>
    <col min="8199" max="8199" width="11.42578125" style="202"/>
    <col min="8200" max="8200" width="12" style="202" bestFit="1" customWidth="1"/>
    <col min="8201" max="8201" width="5" style="202" bestFit="1" customWidth="1"/>
    <col min="8202" max="8202" width="3" style="202" bestFit="1" customWidth="1"/>
    <col min="8203" max="8203" width="10.140625" style="202" bestFit="1" customWidth="1"/>
    <col min="8204" max="8208" width="16.5703125" style="202" customWidth="1"/>
    <col min="8209" max="8209" width="8.140625" style="202" bestFit="1" customWidth="1"/>
    <col min="8210" max="8448" width="11.42578125" style="202"/>
    <col min="8449" max="8449" width="5.28515625" style="202" bestFit="1" customWidth="1"/>
    <col min="8450" max="8450" width="18.85546875" style="202" bestFit="1" customWidth="1"/>
    <col min="8451" max="8451" width="8.85546875" style="202" bestFit="1" customWidth="1"/>
    <col min="8452" max="8452" width="5.5703125" style="202" bestFit="1" customWidth="1"/>
    <col min="8453" max="8453" width="10.28515625" style="202" bestFit="1" customWidth="1"/>
    <col min="8454" max="8454" width="9" style="202" bestFit="1" customWidth="1"/>
    <col min="8455" max="8455" width="11.42578125" style="202"/>
    <col min="8456" max="8456" width="12" style="202" bestFit="1" customWidth="1"/>
    <col min="8457" max="8457" width="5" style="202" bestFit="1" customWidth="1"/>
    <col min="8458" max="8458" width="3" style="202" bestFit="1" customWidth="1"/>
    <col min="8459" max="8459" width="10.140625" style="202" bestFit="1" customWidth="1"/>
    <col min="8460" max="8464" width="16.5703125" style="202" customWidth="1"/>
    <col min="8465" max="8465" width="8.140625" style="202" bestFit="1" customWidth="1"/>
    <col min="8466" max="8704" width="11.42578125" style="202"/>
    <col min="8705" max="8705" width="5.28515625" style="202" bestFit="1" customWidth="1"/>
    <col min="8706" max="8706" width="18.85546875" style="202" bestFit="1" customWidth="1"/>
    <col min="8707" max="8707" width="8.85546875" style="202" bestFit="1" customWidth="1"/>
    <col min="8708" max="8708" width="5.5703125" style="202" bestFit="1" customWidth="1"/>
    <col min="8709" max="8709" width="10.28515625" style="202" bestFit="1" customWidth="1"/>
    <col min="8710" max="8710" width="9" style="202" bestFit="1" customWidth="1"/>
    <col min="8711" max="8711" width="11.42578125" style="202"/>
    <col min="8712" max="8712" width="12" style="202" bestFit="1" customWidth="1"/>
    <col min="8713" max="8713" width="5" style="202" bestFit="1" customWidth="1"/>
    <col min="8714" max="8714" width="3" style="202" bestFit="1" customWidth="1"/>
    <col min="8715" max="8715" width="10.140625" style="202" bestFit="1" customWidth="1"/>
    <col min="8716" max="8720" width="16.5703125" style="202" customWidth="1"/>
    <col min="8721" max="8721" width="8.140625" style="202" bestFit="1" customWidth="1"/>
    <col min="8722" max="8960" width="11.42578125" style="202"/>
    <col min="8961" max="8961" width="5.28515625" style="202" bestFit="1" customWidth="1"/>
    <col min="8962" max="8962" width="18.85546875" style="202" bestFit="1" customWidth="1"/>
    <col min="8963" max="8963" width="8.85546875" style="202" bestFit="1" customWidth="1"/>
    <col min="8964" max="8964" width="5.5703125" style="202" bestFit="1" customWidth="1"/>
    <col min="8965" max="8965" width="10.28515625" style="202" bestFit="1" customWidth="1"/>
    <col min="8966" max="8966" width="9" style="202" bestFit="1" customWidth="1"/>
    <col min="8967" max="8967" width="11.42578125" style="202"/>
    <col min="8968" max="8968" width="12" style="202" bestFit="1" customWidth="1"/>
    <col min="8969" max="8969" width="5" style="202" bestFit="1" customWidth="1"/>
    <col min="8970" max="8970" width="3" style="202" bestFit="1" customWidth="1"/>
    <col min="8971" max="8971" width="10.140625" style="202" bestFit="1" customWidth="1"/>
    <col min="8972" max="8976" width="16.5703125" style="202" customWidth="1"/>
    <col min="8977" max="8977" width="8.140625" style="202" bestFit="1" customWidth="1"/>
    <col min="8978" max="9216" width="11.42578125" style="202"/>
    <col min="9217" max="9217" width="5.28515625" style="202" bestFit="1" customWidth="1"/>
    <col min="9218" max="9218" width="18.85546875" style="202" bestFit="1" customWidth="1"/>
    <col min="9219" max="9219" width="8.85546875" style="202" bestFit="1" customWidth="1"/>
    <col min="9220" max="9220" width="5.5703125" style="202" bestFit="1" customWidth="1"/>
    <col min="9221" max="9221" width="10.28515625" style="202" bestFit="1" customWidth="1"/>
    <col min="9222" max="9222" width="9" style="202" bestFit="1" customWidth="1"/>
    <col min="9223" max="9223" width="11.42578125" style="202"/>
    <col min="9224" max="9224" width="12" style="202" bestFit="1" customWidth="1"/>
    <col min="9225" max="9225" width="5" style="202" bestFit="1" customWidth="1"/>
    <col min="9226" max="9226" width="3" style="202" bestFit="1" customWidth="1"/>
    <col min="9227" max="9227" width="10.140625" style="202" bestFit="1" customWidth="1"/>
    <col min="9228" max="9232" width="16.5703125" style="202" customWidth="1"/>
    <col min="9233" max="9233" width="8.140625" style="202" bestFit="1" customWidth="1"/>
    <col min="9234" max="9472" width="11.42578125" style="202"/>
    <col min="9473" max="9473" width="5.28515625" style="202" bestFit="1" customWidth="1"/>
    <col min="9474" max="9474" width="18.85546875" style="202" bestFit="1" customWidth="1"/>
    <col min="9475" max="9475" width="8.85546875" style="202" bestFit="1" customWidth="1"/>
    <col min="9476" max="9476" width="5.5703125" style="202" bestFit="1" customWidth="1"/>
    <col min="9477" max="9477" width="10.28515625" style="202" bestFit="1" customWidth="1"/>
    <col min="9478" max="9478" width="9" style="202" bestFit="1" customWidth="1"/>
    <col min="9479" max="9479" width="11.42578125" style="202"/>
    <col min="9480" max="9480" width="12" style="202" bestFit="1" customWidth="1"/>
    <col min="9481" max="9481" width="5" style="202" bestFit="1" customWidth="1"/>
    <col min="9482" max="9482" width="3" style="202" bestFit="1" customWidth="1"/>
    <col min="9483" max="9483" width="10.140625" style="202" bestFit="1" customWidth="1"/>
    <col min="9484" max="9488" width="16.5703125" style="202" customWidth="1"/>
    <col min="9489" max="9489" width="8.140625" style="202" bestFit="1" customWidth="1"/>
    <col min="9490" max="9728" width="11.42578125" style="202"/>
    <col min="9729" max="9729" width="5.28515625" style="202" bestFit="1" customWidth="1"/>
    <col min="9730" max="9730" width="18.85546875" style="202" bestFit="1" customWidth="1"/>
    <col min="9731" max="9731" width="8.85546875" style="202" bestFit="1" customWidth="1"/>
    <col min="9732" max="9732" width="5.5703125" style="202" bestFit="1" customWidth="1"/>
    <col min="9733" max="9733" width="10.28515625" style="202" bestFit="1" customWidth="1"/>
    <col min="9734" max="9734" width="9" style="202" bestFit="1" customWidth="1"/>
    <col min="9735" max="9735" width="11.42578125" style="202"/>
    <col min="9736" max="9736" width="12" style="202" bestFit="1" customWidth="1"/>
    <col min="9737" max="9737" width="5" style="202" bestFit="1" customWidth="1"/>
    <col min="9738" max="9738" width="3" style="202" bestFit="1" customWidth="1"/>
    <col min="9739" max="9739" width="10.140625" style="202" bestFit="1" customWidth="1"/>
    <col min="9740" max="9744" width="16.5703125" style="202" customWidth="1"/>
    <col min="9745" max="9745" width="8.140625" style="202" bestFit="1" customWidth="1"/>
    <col min="9746" max="9984" width="11.42578125" style="202"/>
    <col min="9985" max="9985" width="5.28515625" style="202" bestFit="1" customWidth="1"/>
    <col min="9986" max="9986" width="18.85546875" style="202" bestFit="1" customWidth="1"/>
    <col min="9987" max="9987" width="8.85546875" style="202" bestFit="1" customWidth="1"/>
    <col min="9988" max="9988" width="5.5703125" style="202" bestFit="1" customWidth="1"/>
    <col min="9989" max="9989" width="10.28515625" style="202" bestFit="1" customWidth="1"/>
    <col min="9990" max="9990" width="9" style="202" bestFit="1" customWidth="1"/>
    <col min="9991" max="9991" width="11.42578125" style="202"/>
    <col min="9992" max="9992" width="12" style="202" bestFit="1" customWidth="1"/>
    <col min="9993" max="9993" width="5" style="202" bestFit="1" customWidth="1"/>
    <col min="9994" max="9994" width="3" style="202" bestFit="1" customWidth="1"/>
    <col min="9995" max="9995" width="10.140625" style="202" bestFit="1" customWidth="1"/>
    <col min="9996" max="10000" width="16.5703125" style="202" customWidth="1"/>
    <col min="10001" max="10001" width="8.140625" style="202" bestFit="1" customWidth="1"/>
    <col min="10002" max="10240" width="11.42578125" style="202"/>
    <col min="10241" max="10241" width="5.28515625" style="202" bestFit="1" customWidth="1"/>
    <col min="10242" max="10242" width="18.85546875" style="202" bestFit="1" customWidth="1"/>
    <col min="10243" max="10243" width="8.85546875" style="202" bestFit="1" customWidth="1"/>
    <col min="10244" max="10244" width="5.5703125" style="202" bestFit="1" customWidth="1"/>
    <col min="10245" max="10245" width="10.28515625" style="202" bestFit="1" customWidth="1"/>
    <col min="10246" max="10246" width="9" style="202" bestFit="1" customWidth="1"/>
    <col min="10247" max="10247" width="11.42578125" style="202"/>
    <col min="10248" max="10248" width="12" style="202" bestFit="1" customWidth="1"/>
    <col min="10249" max="10249" width="5" style="202" bestFit="1" customWidth="1"/>
    <col min="10250" max="10250" width="3" style="202" bestFit="1" customWidth="1"/>
    <col min="10251" max="10251" width="10.140625" style="202" bestFit="1" customWidth="1"/>
    <col min="10252" max="10256" width="16.5703125" style="202" customWidth="1"/>
    <col min="10257" max="10257" width="8.140625" style="202" bestFit="1" customWidth="1"/>
    <col min="10258" max="10496" width="11.42578125" style="202"/>
    <col min="10497" max="10497" width="5.28515625" style="202" bestFit="1" customWidth="1"/>
    <col min="10498" max="10498" width="18.85546875" style="202" bestFit="1" customWidth="1"/>
    <col min="10499" max="10499" width="8.85546875" style="202" bestFit="1" customWidth="1"/>
    <col min="10500" max="10500" width="5.5703125" style="202" bestFit="1" customWidth="1"/>
    <col min="10501" max="10501" width="10.28515625" style="202" bestFit="1" customWidth="1"/>
    <col min="10502" max="10502" width="9" style="202" bestFit="1" customWidth="1"/>
    <col min="10503" max="10503" width="11.42578125" style="202"/>
    <col min="10504" max="10504" width="12" style="202" bestFit="1" customWidth="1"/>
    <col min="10505" max="10505" width="5" style="202" bestFit="1" customWidth="1"/>
    <col min="10506" max="10506" width="3" style="202" bestFit="1" customWidth="1"/>
    <col min="10507" max="10507" width="10.140625" style="202" bestFit="1" customWidth="1"/>
    <col min="10508" max="10512" width="16.5703125" style="202" customWidth="1"/>
    <col min="10513" max="10513" width="8.140625" style="202" bestFit="1" customWidth="1"/>
    <col min="10514" max="10752" width="11.42578125" style="202"/>
    <col min="10753" max="10753" width="5.28515625" style="202" bestFit="1" customWidth="1"/>
    <col min="10754" max="10754" width="18.85546875" style="202" bestFit="1" customWidth="1"/>
    <col min="10755" max="10755" width="8.85546875" style="202" bestFit="1" customWidth="1"/>
    <col min="10756" max="10756" width="5.5703125" style="202" bestFit="1" customWidth="1"/>
    <col min="10757" max="10757" width="10.28515625" style="202" bestFit="1" customWidth="1"/>
    <col min="10758" max="10758" width="9" style="202" bestFit="1" customWidth="1"/>
    <col min="10759" max="10759" width="11.42578125" style="202"/>
    <col min="10760" max="10760" width="12" style="202" bestFit="1" customWidth="1"/>
    <col min="10761" max="10761" width="5" style="202" bestFit="1" customWidth="1"/>
    <col min="10762" max="10762" width="3" style="202" bestFit="1" customWidth="1"/>
    <col min="10763" max="10763" width="10.140625" style="202" bestFit="1" customWidth="1"/>
    <col min="10764" max="10768" width="16.5703125" style="202" customWidth="1"/>
    <col min="10769" max="10769" width="8.140625" style="202" bestFit="1" customWidth="1"/>
    <col min="10770" max="11008" width="11.42578125" style="202"/>
    <col min="11009" max="11009" width="5.28515625" style="202" bestFit="1" customWidth="1"/>
    <col min="11010" max="11010" width="18.85546875" style="202" bestFit="1" customWidth="1"/>
    <col min="11011" max="11011" width="8.85546875" style="202" bestFit="1" customWidth="1"/>
    <col min="11012" max="11012" width="5.5703125" style="202" bestFit="1" customWidth="1"/>
    <col min="11013" max="11013" width="10.28515625" style="202" bestFit="1" customWidth="1"/>
    <col min="11014" max="11014" width="9" style="202" bestFit="1" customWidth="1"/>
    <col min="11015" max="11015" width="11.42578125" style="202"/>
    <col min="11016" max="11016" width="12" style="202" bestFit="1" customWidth="1"/>
    <col min="11017" max="11017" width="5" style="202" bestFit="1" customWidth="1"/>
    <col min="11018" max="11018" width="3" style="202" bestFit="1" customWidth="1"/>
    <col min="11019" max="11019" width="10.140625" style="202" bestFit="1" customWidth="1"/>
    <col min="11020" max="11024" width="16.5703125" style="202" customWidth="1"/>
    <col min="11025" max="11025" width="8.140625" style="202" bestFit="1" customWidth="1"/>
    <col min="11026" max="11264" width="11.42578125" style="202"/>
    <col min="11265" max="11265" width="5.28515625" style="202" bestFit="1" customWidth="1"/>
    <col min="11266" max="11266" width="18.85546875" style="202" bestFit="1" customWidth="1"/>
    <col min="11267" max="11267" width="8.85546875" style="202" bestFit="1" customWidth="1"/>
    <col min="11268" max="11268" width="5.5703125" style="202" bestFit="1" customWidth="1"/>
    <col min="11269" max="11269" width="10.28515625" style="202" bestFit="1" customWidth="1"/>
    <col min="11270" max="11270" width="9" style="202" bestFit="1" customWidth="1"/>
    <col min="11271" max="11271" width="11.42578125" style="202"/>
    <col min="11272" max="11272" width="12" style="202" bestFit="1" customWidth="1"/>
    <col min="11273" max="11273" width="5" style="202" bestFit="1" customWidth="1"/>
    <col min="11274" max="11274" width="3" style="202" bestFit="1" customWidth="1"/>
    <col min="11275" max="11275" width="10.140625" style="202" bestFit="1" customWidth="1"/>
    <col min="11276" max="11280" width="16.5703125" style="202" customWidth="1"/>
    <col min="11281" max="11281" width="8.140625" style="202" bestFit="1" customWidth="1"/>
    <col min="11282" max="11520" width="11.42578125" style="202"/>
    <col min="11521" max="11521" width="5.28515625" style="202" bestFit="1" customWidth="1"/>
    <col min="11522" max="11522" width="18.85546875" style="202" bestFit="1" customWidth="1"/>
    <col min="11523" max="11523" width="8.85546875" style="202" bestFit="1" customWidth="1"/>
    <col min="11524" max="11524" width="5.5703125" style="202" bestFit="1" customWidth="1"/>
    <col min="11525" max="11525" width="10.28515625" style="202" bestFit="1" customWidth="1"/>
    <col min="11526" max="11526" width="9" style="202" bestFit="1" customWidth="1"/>
    <col min="11527" max="11527" width="11.42578125" style="202"/>
    <col min="11528" max="11528" width="12" style="202" bestFit="1" customWidth="1"/>
    <col min="11529" max="11529" width="5" style="202" bestFit="1" customWidth="1"/>
    <col min="11530" max="11530" width="3" style="202" bestFit="1" customWidth="1"/>
    <col min="11531" max="11531" width="10.140625" style="202" bestFit="1" customWidth="1"/>
    <col min="11532" max="11536" width="16.5703125" style="202" customWidth="1"/>
    <col min="11537" max="11537" width="8.140625" style="202" bestFit="1" customWidth="1"/>
    <col min="11538" max="11776" width="11.42578125" style="202"/>
    <col min="11777" max="11777" width="5.28515625" style="202" bestFit="1" customWidth="1"/>
    <col min="11778" max="11778" width="18.85546875" style="202" bestFit="1" customWidth="1"/>
    <col min="11779" max="11779" width="8.85546875" style="202" bestFit="1" customWidth="1"/>
    <col min="11780" max="11780" width="5.5703125" style="202" bestFit="1" customWidth="1"/>
    <col min="11781" max="11781" width="10.28515625" style="202" bestFit="1" customWidth="1"/>
    <col min="11782" max="11782" width="9" style="202" bestFit="1" customWidth="1"/>
    <col min="11783" max="11783" width="11.42578125" style="202"/>
    <col min="11784" max="11784" width="12" style="202" bestFit="1" customWidth="1"/>
    <col min="11785" max="11785" width="5" style="202" bestFit="1" customWidth="1"/>
    <col min="11786" max="11786" width="3" style="202" bestFit="1" customWidth="1"/>
    <col min="11787" max="11787" width="10.140625" style="202" bestFit="1" customWidth="1"/>
    <col min="11788" max="11792" width="16.5703125" style="202" customWidth="1"/>
    <col min="11793" max="11793" width="8.140625" style="202" bestFit="1" customWidth="1"/>
    <col min="11794" max="12032" width="11.42578125" style="202"/>
    <col min="12033" max="12033" width="5.28515625" style="202" bestFit="1" customWidth="1"/>
    <col min="12034" max="12034" width="18.85546875" style="202" bestFit="1" customWidth="1"/>
    <col min="12035" max="12035" width="8.85546875" style="202" bestFit="1" customWidth="1"/>
    <col min="12036" max="12036" width="5.5703125" style="202" bestFit="1" customWidth="1"/>
    <col min="12037" max="12037" width="10.28515625" style="202" bestFit="1" customWidth="1"/>
    <col min="12038" max="12038" width="9" style="202" bestFit="1" customWidth="1"/>
    <col min="12039" max="12039" width="11.42578125" style="202"/>
    <col min="12040" max="12040" width="12" style="202" bestFit="1" customWidth="1"/>
    <col min="12041" max="12041" width="5" style="202" bestFit="1" customWidth="1"/>
    <col min="12042" max="12042" width="3" style="202" bestFit="1" customWidth="1"/>
    <col min="12043" max="12043" width="10.140625" style="202" bestFit="1" customWidth="1"/>
    <col min="12044" max="12048" width="16.5703125" style="202" customWidth="1"/>
    <col min="12049" max="12049" width="8.140625" style="202" bestFit="1" customWidth="1"/>
    <col min="12050" max="12288" width="11.42578125" style="202"/>
    <col min="12289" max="12289" width="5.28515625" style="202" bestFit="1" customWidth="1"/>
    <col min="12290" max="12290" width="18.85546875" style="202" bestFit="1" customWidth="1"/>
    <col min="12291" max="12291" width="8.85546875" style="202" bestFit="1" customWidth="1"/>
    <col min="12292" max="12292" width="5.5703125" style="202" bestFit="1" customWidth="1"/>
    <col min="12293" max="12293" width="10.28515625" style="202" bestFit="1" customWidth="1"/>
    <col min="12294" max="12294" width="9" style="202" bestFit="1" customWidth="1"/>
    <col min="12295" max="12295" width="11.42578125" style="202"/>
    <col min="12296" max="12296" width="12" style="202" bestFit="1" customWidth="1"/>
    <col min="12297" max="12297" width="5" style="202" bestFit="1" customWidth="1"/>
    <col min="12298" max="12298" width="3" style="202" bestFit="1" customWidth="1"/>
    <col min="12299" max="12299" width="10.140625" style="202" bestFit="1" customWidth="1"/>
    <col min="12300" max="12304" width="16.5703125" style="202" customWidth="1"/>
    <col min="12305" max="12305" width="8.140625" style="202" bestFit="1" customWidth="1"/>
    <col min="12306" max="12544" width="11.42578125" style="202"/>
    <col min="12545" max="12545" width="5.28515625" style="202" bestFit="1" customWidth="1"/>
    <col min="12546" max="12546" width="18.85546875" style="202" bestFit="1" customWidth="1"/>
    <col min="12547" max="12547" width="8.85546875" style="202" bestFit="1" customWidth="1"/>
    <col min="12548" max="12548" width="5.5703125" style="202" bestFit="1" customWidth="1"/>
    <col min="12549" max="12549" width="10.28515625" style="202" bestFit="1" customWidth="1"/>
    <col min="12550" max="12550" width="9" style="202" bestFit="1" customWidth="1"/>
    <col min="12551" max="12551" width="11.42578125" style="202"/>
    <col min="12552" max="12552" width="12" style="202" bestFit="1" customWidth="1"/>
    <col min="12553" max="12553" width="5" style="202" bestFit="1" customWidth="1"/>
    <col min="12554" max="12554" width="3" style="202" bestFit="1" customWidth="1"/>
    <col min="12555" max="12555" width="10.140625" style="202" bestFit="1" customWidth="1"/>
    <col min="12556" max="12560" width="16.5703125" style="202" customWidth="1"/>
    <col min="12561" max="12561" width="8.140625" style="202" bestFit="1" customWidth="1"/>
    <col min="12562" max="12800" width="11.42578125" style="202"/>
    <col min="12801" max="12801" width="5.28515625" style="202" bestFit="1" customWidth="1"/>
    <col min="12802" max="12802" width="18.85546875" style="202" bestFit="1" customWidth="1"/>
    <col min="12803" max="12803" width="8.85546875" style="202" bestFit="1" customWidth="1"/>
    <col min="12804" max="12804" width="5.5703125" style="202" bestFit="1" customWidth="1"/>
    <col min="12805" max="12805" width="10.28515625" style="202" bestFit="1" customWidth="1"/>
    <col min="12806" max="12806" width="9" style="202" bestFit="1" customWidth="1"/>
    <col min="12807" max="12807" width="11.42578125" style="202"/>
    <col min="12808" max="12808" width="12" style="202" bestFit="1" customWidth="1"/>
    <col min="12809" max="12809" width="5" style="202" bestFit="1" customWidth="1"/>
    <col min="12810" max="12810" width="3" style="202" bestFit="1" customWidth="1"/>
    <col min="12811" max="12811" width="10.140625" style="202" bestFit="1" customWidth="1"/>
    <col min="12812" max="12816" width="16.5703125" style="202" customWidth="1"/>
    <col min="12817" max="12817" width="8.140625" style="202" bestFit="1" customWidth="1"/>
    <col min="12818" max="13056" width="11.42578125" style="202"/>
    <col min="13057" max="13057" width="5.28515625" style="202" bestFit="1" customWidth="1"/>
    <col min="13058" max="13058" width="18.85546875" style="202" bestFit="1" customWidth="1"/>
    <col min="13059" max="13059" width="8.85546875" style="202" bestFit="1" customWidth="1"/>
    <col min="13060" max="13060" width="5.5703125" style="202" bestFit="1" customWidth="1"/>
    <col min="13061" max="13061" width="10.28515625" style="202" bestFit="1" customWidth="1"/>
    <col min="13062" max="13062" width="9" style="202" bestFit="1" customWidth="1"/>
    <col min="13063" max="13063" width="11.42578125" style="202"/>
    <col min="13064" max="13064" width="12" style="202" bestFit="1" customWidth="1"/>
    <col min="13065" max="13065" width="5" style="202" bestFit="1" customWidth="1"/>
    <col min="13066" max="13066" width="3" style="202" bestFit="1" customWidth="1"/>
    <col min="13067" max="13067" width="10.140625" style="202" bestFit="1" customWidth="1"/>
    <col min="13068" max="13072" width="16.5703125" style="202" customWidth="1"/>
    <col min="13073" max="13073" width="8.140625" style="202" bestFit="1" customWidth="1"/>
    <col min="13074" max="13312" width="11.42578125" style="202"/>
    <col min="13313" max="13313" width="5.28515625" style="202" bestFit="1" customWidth="1"/>
    <col min="13314" max="13314" width="18.85546875" style="202" bestFit="1" customWidth="1"/>
    <col min="13315" max="13315" width="8.85546875" style="202" bestFit="1" customWidth="1"/>
    <col min="13316" max="13316" width="5.5703125" style="202" bestFit="1" customWidth="1"/>
    <col min="13317" max="13317" width="10.28515625" style="202" bestFit="1" customWidth="1"/>
    <col min="13318" max="13318" width="9" style="202" bestFit="1" customWidth="1"/>
    <col min="13319" max="13319" width="11.42578125" style="202"/>
    <col min="13320" max="13320" width="12" style="202" bestFit="1" customWidth="1"/>
    <col min="13321" max="13321" width="5" style="202" bestFit="1" customWidth="1"/>
    <col min="13322" max="13322" width="3" style="202" bestFit="1" customWidth="1"/>
    <col min="13323" max="13323" width="10.140625" style="202" bestFit="1" customWidth="1"/>
    <col min="13324" max="13328" width="16.5703125" style="202" customWidth="1"/>
    <col min="13329" max="13329" width="8.140625" style="202" bestFit="1" customWidth="1"/>
    <col min="13330" max="13568" width="11.42578125" style="202"/>
    <col min="13569" max="13569" width="5.28515625" style="202" bestFit="1" customWidth="1"/>
    <col min="13570" max="13570" width="18.85546875" style="202" bestFit="1" customWidth="1"/>
    <col min="13571" max="13571" width="8.85546875" style="202" bestFit="1" customWidth="1"/>
    <col min="13572" max="13572" width="5.5703125" style="202" bestFit="1" customWidth="1"/>
    <col min="13573" max="13573" width="10.28515625" style="202" bestFit="1" customWidth="1"/>
    <col min="13574" max="13574" width="9" style="202" bestFit="1" customWidth="1"/>
    <col min="13575" max="13575" width="11.42578125" style="202"/>
    <col min="13576" max="13576" width="12" style="202" bestFit="1" customWidth="1"/>
    <col min="13577" max="13577" width="5" style="202" bestFit="1" customWidth="1"/>
    <col min="13578" max="13578" width="3" style="202" bestFit="1" customWidth="1"/>
    <col min="13579" max="13579" width="10.140625" style="202" bestFit="1" customWidth="1"/>
    <col min="13580" max="13584" width="16.5703125" style="202" customWidth="1"/>
    <col min="13585" max="13585" width="8.140625" style="202" bestFit="1" customWidth="1"/>
    <col min="13586" max="13824" width="11.42578125" style="202"/>
    <col min="13825" max="13825" width="5.28515625" style="202" bestFit="1" customWidth="1"/>
    <col min="13826" max="13826" width="18.85546875" style="202" bestFit="1" customWidth="1"/>
    <col min="13827" max="13827" width="8.85546875" style="202" bestFit="1" customWidth="1"/>
    <col min="13828" max="13828" width="5.5703125" style="202" bestFit="1" customWidth="1"/>
    <col min="13829" max="13829" width="10.28515625" style="202" bestFit="1" customWidth="1"/>
    <col min="13830" max="13830" width="9" style="202" bestFit="1" customWidth="1"/>
    <col min="13831" max="13831" width="11.42578125" style="202"/>
    <col min="13832" max="13832" width="12" style="202" bestFit="1" customWidth="1"/>
    <col min="13833" max="13833" width="5" style="202" bestFit="1" customWidth="1"/>
    <col min="13834" max="13834" width="3" style="202" bestFit="1" customWidth="1"/>
    <col min="13835" max="13835" width="10.140625" style="202" bestFit="1" customWidth="1"/>
    <col min="13836" max="13840" width="16.5703125" style="202" customWidth="1"/>
    <col min="13841" max="13841" width="8.140625" style="202" bestFit="1" customWidth="1"/>
    <col min="13842" max="14080" width="11.42578125" style="202"/>
    <col min="14081" max="14081" width="5.28515625" style="202" bestFit="1" customWidth="1"/>
    <col min="14082" max="14082" width="18.85546875" style="202" bestFit="1" customWidth="1"/>
    <col min="14083" max="14083" width="8.85546875" style="202" bestFit="1" customWidth="1"/>
    <col min="14084" max="14084" width="5.5703125" style="202" bestFit="1" customWidth="1"/>
    <col min="14085" max="14085" width="10.28515625" style="202" bestFit="1" customWidth="1"/>
    <col min="14086" max="14086" width="9" style="202" bestFit="1" customWidth="1"/>
    <col min="14087" max="14087" width="11.42578125" style="202"/>
    <col min="14088" max="14088" width="12" style="202" bestFit="1" customWidth="1"/>
    <col min="14089" max="14089" width="5" style="202" bestFit="1" customWidth="1"/>
    <col min="14090" max="14090" width="3" style="202" bestFit="1" customWidth="1"/>
    <col min="14091" max="14091" width="10.140625" style="202" bestFit="1" customWidth="1"/>
    <col min="14092" max="14096" width="16.5703125" style="202" customWidth="1"/>
    <col min="14097" max="14097" width="8.140625" style="202" bestFit="1" customWidth="1"/>
    <col min="14098" max="14336" width="11.42578125" style="202"/>
    <col min="14337" max="14337" width="5.28515625" style="202" bestFit="1" customWidth="1"/>
    <col min="14338" max="14338" width="18.85546875" style="202" bestFit="1" customWidth="1"/>
    <col min="14339" max="14339" width="8.85546875" style="202" bestFit="1" customWidth="1"/>
    <col min="14340" max="14340" width="5.5703125" style="202" bestFit="1" customWidth="1"/>
    <col min="14341" max="14341" width="10.28515625" style="202" bestFit="1" customWidth="1"/>
    <col min="14342" max="14342" width="9" style="202" bestFit="1" customWidth="1"/>
    <col min="14343" max="14343" width="11.42578125" style="202"/>
    <col min="14344" max="14344" width="12" style="202" bestFit="1" customWidth="1"/>
    <col min="14345" max="14345" width="5" style="202" bestFit="1" customWidth="1"/>
    <col min="14346" max="14346" width="3" style="202" bestFit="1" customWidth="1"/>
    <col min="14347" max="14347" width="10.140625" style="202" bestFit="1" customWidth="1"/>
    <col min="14348" max="14352" width="16.5703125" style="202" customWidth="1"/>
    <col min="14353" max="14353" width="8.140625" style="202" bestFit="1" customWidth="1"/>
    <col min="14354" max="14592" width="11.42578125" style="202"/>
    <col min="14593" max="14593" width="5.28515625" style="202" bestFit="1" customWidth="1"/>
    <col min="14594" max="14594" width="18.85546875" style="202" bestFit="1" customWidth="1"/>
    <col min="14595" max="14595" width="8.85546875" style="202" bestFit="1" customWidth="1"/>
    <col min="14596" max="14596" width="5.5703125" style="202" bestFit="1" customWidth="1"/>
    <col min="14597" max="14597" width="10.28515625" style="202" bestFit="1" customWidth="1"/>
    <col min="14598" max="14598" width="9" style="202" bestFit="1" customWidth="1"/>
    <col min="14599" max="14599" width="11.42578125" style="202"/>
    <col min="14600" max="14600" width="12" style="202" bestFit="1" customWidth="1"/>
    <col min="14601" max="14601" width="5" style="202" bestFit="1" customWidth="1"/>
    <col min="14602" max="14602" width="3" style="202" bestFit="1" customWidth="1"/>
    <col min="14603" max="14603" width="10.140625" style="202" bestFit="1" customWidth="1"/>
    <col min="14604" max="14608" width="16.5703125" style="202" customWidth="1"/>
    <col min="14609" max="14609" width="8.140625" style="202" bestFit="1" customWidth="1"/>
    <col min="14610" max="14848" width="11.42578125" style="202"/>
    <col min="14849" max="14849" width="5.28515625" style="202" bestFit="1" customWidth="1"/>
    <col min="14850" max="14850" width="18.85546875" style="202" bestFit="1" customWidth="1"/>
    <col min="14851" max="14851" width="8.85546875" style="202" bestFit="1" customWidth="1"/>
    <col min="14852" max="14852" width="5.5703125" style="202" bestFit="1" customWidth="1"/>
    <col min="14853" max="14853" width="10.28515625" style="202" bestFit="1" customWidth="1"/>
    <col min="14854" max="14854" width="9" style="202" bestFit="1" customWidth="1"/>
    <col min="14855" max="14855" width="11.42578125" style="202"/>
    <col min="14856" max="14856" width="12" style="202" bestFit="1" customWidth="1"/>
    <col min="14857" max="14857" width="5" style="202" bestFit="1" customWidth="1"/>
    <col min="14858" max="14858" width="3" style="202" bestFit="1" customWidth="1"/>
    <col min="14859" max="14859" width="10.140625" style="202" bestFit="1" customWidth="1"/>
    <col min="14860" max="14864" width="16.5703125" style="202" customWidth="1"/>
    <col min="14865" max="14865" width="8.140625" style="202" bestFit="1" customWidth="1"/>
    <col min="14866" max="15104" width="11.42578125" style="202"/>
    <col min="15105" max="15105" width="5.28515625" style="202" bestFit="1" customWidth="1"/>
    <col min="15106" max="15106" width="18.85546875" style="202" bestFit="1" customWidth="1"/>
    <col min="15107" max="15107" width="8.85546875" style="202" bestFit="1" customWidth="1"/>
    <col min="15108" max="15108" width="5.5703125" style="202" bestFit="1" customWidth="1"/>
    <col min="15109" max="15109" width="10.28515625" style="202" bestFit="1" customWidth="1"/>
    <col min="15110" max="15110" width="9" style="202" bestFit="1" customWidth="1"/>
    <col min="15111" max="15111" width="11.42578125" style="202"/>
    <col min="15112" max="15112" width="12" style="202" bestFit="1" customWidth="1"/>
    <col min="15113" max="15113" width="5" style="202" bestFit="1" customWidth="1"/>
    <col min="15114" max="15114" width="3" style="202" bestFit="1" customWidth="1"/>
    <col min="15115" max="15115" width="10.140625" style="202" bestFit="1" customWidth="1"/>
    <col min="15116" max="15120" width="16.5703125" style="202" customWidth="1"/>
    <col min="15121" max="15121" width="8.140625" style="202" bestFit="1" customWidth="1"/>
    <col min="15122" max="15360" width="11.42578125" style="202"/>
    <col min="15361" max="15361" width="5.28515625" style="202" bestFit="1" customWidth="1"/>
    <col min="15362" max="15362" width="18.85546875" style="202" bestFit="1" customWidth="1"/>
    <col min="15363" max="15363" width="8.85546875" style="202" bestFit="1" customWidth="1"/>
    <col min="15364" max="15364" width="5.5703125" style="202" bestFit="1" customWidth="1"/>
    <col min="15365" max="15365" width="10.28515625" style="202" bestFit="1" customWidth="1"/>
    <col min="15366" max="15366" width="9" style="202" bestFit="1" customWidth="1"/>
    <col min="15367" max="15367" width="11.42578125" style="202"/>
    <col min="15368" max="15368" width="12" style="202" bestFit="1" customWidth="1"/>
    <col min="15369" max="15369" width="5" style="202" bestFit="1" customWidth="1"/>
    <col min="15370" max="15370" width="3" style="202" bestFit="1" customWidth="1"/>
    <col min="15371" max="15371" width="10.140625" style="202" bestFit="1" customWidth="1"/>
    <col min="15372" max="15376" width="16.5703125" style="202" customWidth="1"/>
    <col min="15377" max="15377" width="8.140625" style="202" bestFit="1" customWidth="1"/>
    <col min="15378" max="15616" width="11.42578125" style="202"/>
    <col min="15617" max="15617" width="5.28515625" style="202" bestFit="1" customWidth="1"/>
    <col min="15618" max="15618" width="18.85546875" style="202" bestFit="1" customWidth="1"/>
    <col min="15619" max="15619" width="8.85546875" style="202" bestFit="1" customWidth="1"/>
    <col min="15620" max="15620" width="5.5703125" style="202" bestFit="1" customWidth="1"/>
    <col min="15621" max="15621" width="10.28515625" style="202" bestFit="1" customWidth="1"/>
    <col min="15622" max="15622" width="9" style="202" bestFit="1" customWidth="1"/>
    <col min="15623" max="15623" width="11.42578125" style="202"/>
    <col min="15624" max="15624" width="12" style="202" bestFit="1" customWidth="1"/>
    <col min="15625" max="15625" width="5" style="202" bestFit="1" customWidth="1"/>
    <col min="15626" max="15626" width="3" style="202" bestFit="1" customWidth="1"/>
    <col min="15627" max="15627" width="10.140625" style="202" bestFit="1" customWidth="1"/>
    <col min="15628" max="15632" width="16.5703125" style="202" customWidth="1"/>
    <col min="15633" max="15633" width="8.140625" style="202" bestFit="1" customWidth="1"/>
    <col min="15634" max="15872" width="11.42578125" style="202"/>
    <col min="15873" max="15873" width="5.28515625" style="202" bestFit="1" customWidth="1"/>
    <col min="15874" max="15874" width="18.85546875" style="202" bestFit="1" customWidth="1"/>
    <col min="15875" max="15875" width="8.85546875" style="202" bestFit="1" customWidth="1"/>
    <col min="15876" max="15876" width="5.5703125" style="202" bestFit="1" customWidth="1"/>
    <col min="15877" max="15877" width="10.28515625" style="202" bestFit="1" customWidth="1"/>
    <col min="15878" max="15878" width="9" style="202" bestFit="1" customWidth="1"/>
    <col min="15879" max="15879" width="11.42578125" style="202"/>
    <col min="15880" max="15880" width="12" style="202" bestFit="1" customWidth="1"/>
    <col min="15881" max="15881" width="5" style="202" bestFit="1" customWidth="1"/>
    <col min="15882" max="15882" width="3" style="202" bestFit="1" customWidth="1"/>
    <col min="15883" max="15883" width="10.140625" style="202" bestFit="1" customWidth="1"/>
    <col min="15884" max="15888" width="16.5703125" style="202" customWidth="1"/>
    <col min="15889" max="15889" width="8.140625" style="202" bestFit="1" customWidth="1"/>
    <col min="15890" max="16128" width="11.42578125" style="202"/>
    <col min="16129" max="16129" width="5.28515625" style="202" bestFit="1" customWidth="1"/>
    <col min="16130" max="16130" width="18.85546875" style="202" bestFit="1" customWidth="1"/>
    <col min="16131" max="16131" width="8.85546875" style="202" bestFit="1" customWidth="1"/>
    <col min="16132" max="16132" width="5.5703125" style="202" bestFit="1" customWidth="1"/>
    <col min="16133" max="16133" width="10.28515625" style="202" bestFit="1" customWidth="1"/>
    <col min="16134" max="16134" width="9" style="202" bestFit="1" customWidth="1"/>
    <col min="16135" max="16135" width="11.42578125" style="202"/>
    <col min="16136" max="16136" width="12" style="202" bestFit="1" customWidth="1"/>
    <col min="16137" max="16137" width="5" style="202" bestFit="1" customWidth="1"/>
    <col min="16138" max="16138" width="3" style="202" bestFit="1" customWidth="1"/>
    <col min="16139" max="16139" width="10.140625" style="202" bestFit="1" customWidth="1"/>
    <col min="16140" max="16144" width="16.5703125" style="202" customWidth="1"/>
    <col min="16145" max="16145" width="8.140625" style="202" bestFit="1" customWidth="1"/>
    <col min="16146" max="16384" width="11.42578125" style="202"/>
  </cols>
  <sheetData>
    <row r="1" spans="1:14" ht="15.75" customHeight="1">
      <c r="A1" s="304" t="s">
        <v>359</v>
      </c>
      <c r="B1" s="304"/>
      <c r="C1" s="304"/>
      <c r="D1" s="304"/>
      <c r="E1" s="304"/>
      <c r="F1" s="304"/>
    </row>
    <row r="2" spans="1:14" s="196" customFormat="1" ht="15.75" customHeight="1">
      <c r="B2" s="301" t="s">
        <v>255</v>
      </c>
      <c r="C2" s="301"/>
      <c r="D2" s="301"/>
      <c r="E2" s="301"/>
      <c r="F2" s="301"/>
    </row>
    <row r="3" spans="1:14" ht="15.75" customHeight="1">
      <c r="A3" s="302" t="s">
        <v>256</v>
      </c>
      <c r="B3" s="302"/>
      <c r="C3" s="302"/>
      <c r="D3" s="302"/>
      <c r="E3" s="302"/>
      <c r="F3" s="302"/>
      <c r="N3" s="196"/>
    </row>
    <row r="4" spans="1:14" ht="15.75" customHeight="1">
      <c r="A4" s="203"/>
      <c r="B4" s="203"/>
      <c r="C4" s="203"/>
      <c r="D4" s="203"/>
      <c r="E4" s="203"/>
      <c r="F4" s="203"/>
      <c r="N4" s="196"/>
    </row>
    <row r="5" spans="1:14" ht="15.75" customHeight="1">
      <c r="A5" s="303" t="s">
        <v>257</v>
      </c>
      <c r="B5" s="303"/>
      <c r="C5" s="303"/>
      <c r="D5" s="303"/>
      <c r="E5" s="303"/>
      <c r="F5" s="303"/>
    </row>
    <row r="6" spans="1:14" ht="15.75" customHeight="1">
      <c r="A6" s="118" t="s">
        <v>258</v>
      </c>
      <c r="B6" s="204" t="s">
        <v>206</v>
      </c>
      <c r="C6" s="204" t="s">
        <v>259</v>
      </c>
      <c r="D6" s="204" t="s">
        <v>260</v>
      </c>
      <c r="E6" s="204" t="s">
        <v>261</v>
      </c>
      <c r="F6" s="205" t="s">
        <v>137</v>
      </c>
    </row>
    <row r="7" spans="1:14" ht="15.75" customHeight="1">
      <c r="A7" s="206" t="s">
        <v>91</v>
      </c>
      <c r="B7" s="207" t="s">
        <v>262</v>
      </c>
      <c r="C7" s="207">
        <v>1988</v>
      </c>
      <c r="D7" s="207">
        <v>16</v>
      </c>
      <c r="E7" s="208">
        <v>38295</v>
      </c>
      <c r="F7" s="209">
        <v>1.1728009259259257E-2</v>
      </c>
    </row>
    <row r="8" spans="1:14" ht="15.75" customHeight="1">
      <c r="A8" s="207" t="s">
        <v>92</v>
      </c>
      <c r="B8" s="207" t="s">
        <v>263</v>
      </c>
      <c r="C8" s="207">
        <v>1992</v>
      </c>
      <c r="D8" s="207">
        <v>19</v>
      </c>
      <c r="E8" s="210">
        <v>40548</v>
      </c>
      <c r="F8" s="211">
        <v>1.1828703703703704E-2</v>
      </c>
    </row>
    <row r="9" spans="1:14" ht="15.75" customHeight="1">
      <c r="A9" s="206" t="s">
        <v>93</v>
      </c>
      <c r="B9" s="212" t="s">
        <v>264</v>
      </c>
      <c r="C9" s="207">
        <v>1995</v>
      </c>
      <c r="D9" s="207">
        <v>17</v>
      </c>
      <c r="E9" s="210">
        <v>40999</v>
      </c>
      <c r="F9" s="211">
        <v>1.2060185185185186E-2</v>
      </c>
    </row>
    <row r="10" spans="1:14" ht="15.75" customHeight="1">
      <c r="A10" s="207" t="s">
        <v>94</v>
      </c>
      <c r="B10" s="213" t="s">
        <v>265</v>
      </c>
      <c r="C10" s="206">
        <v>1999</v>
      </c>
      <c r="D10" s="214">
        <v>16</v>
      </c>
      <c r="E10" s="215">
        <v>42258</v>
      </c>
      <c r="F10" s="211">
        <v>1.2280092592592592E-2</v>
      </c>
    </row>
    <row r="11" spans="1:14" ht="15.75" customHeight="1">
      <c r="A11" s="206" t="s">
        <v>95</v>
      </c>
      <c r="B11" s="207" t="s">
        <v>266</v>
      </c>
      <c r="C11" s="207">
        <v>1990</v>
      </c>
      <c r="D11" s="207">
        <v>21</v>
      </c>
      <c r="E11" s="210">
        <v>40548</v>
      </c>
      <c r="F11" s="211">
        <v>1.2418981481481482E-2</v>
      </c>
    </row>
    <row r="12" spans="1:14" ht="15.75" customHeight="1">
      <c r="A12" s="207" t="s">
        <v>96</v>
      </c>
      <c r="B12" s="191" t="s">
        <v>267</v>
      </c>
      <c r="C12" s="191">
        <v>1986</v>
      </c>
      <c r="D12" s="191">
        <v>16</v>
      </c>
      <c r="E12" s="216">
        <v>37385</v>
      </c>
      <c r="F12" s="217">
        <v>1.2430555555555554E-2</v>
      </c>
    </row>
    <row r="13" spans="1:14" ht="15.75" customHeight="1">
      <c r="A13" s="206" t="s">
        <v>97</v>
      </c>
      <c r="B13" s="212" t="s">
        <v>268</v>
      </c>
      <c r="C13" s="207">
        <v>1997</v>
      </c>
      <c r="D13" s="207">
        <v>14</v>
      </c>
      <c r="E13" s="218">
        <v>2011</v>
      </c>
      <c r="F13" s="211">
        <v>1.2546296296296297E-2</v>
      </c>
    </row>
    <row r="14" spans="1:14" ht="15.75" customHeight="1">
      <c r="A14" s="207" t="s">
        <v>98</v>
      </c>
      <c r="B14" s="212" t="s">
        <v>269</v>
      </c>
      <c r="C14" s="207">
        <v>1996</v>
      </c>
      <c r="D14" s="207">
        <v>16</v>
      </c>
      <c r="E14" s="210">
        <v>40999</v>
      </c>
      <c r="F14" s="211">
        <v>1.2650462962962962E-2</v>
      </c>
    </row>
    <row r="15" spans="1:14" ht="15.75" customHeight="1">
      <c r="A15" s="206" t="s">
        <v>270</v>
      </c>
      <c r="B15" s="213" t="s">
        <v>271</v>
      </c>
      <c r="C15" s="219">
        <v>1995</v>
      </c>
      <c r="D15" s="213">
        <v>17</v>
      </c>
      <c r="E15" s="215">
        <v>41196</v>
      </c>
      <c r="F15" s="211">
        <v>1.2708333333333334E-2</v>
      </c>
    </row>
    <row r="16" spans="1:14" ht="15.75" customHeight="1">
      <c r="A16" s="207" t="s">
        <v>272</v>
      </c>
      <c r="B16" s="212" t="s">
        <v>273</v>
      </c>
      <c r="C16" s="206">
        <v>1997</v>
      </c>
      <c r="D16" s="206">
        <v>18</v>
      </c>
      <c r="E16" s="210">
        <v>42119</v>
      </c>
      <c r="F16" s="211">
        <v>1.2766203703703703E-2</v>
      </c>
    </row>
    <row r="17" spans="1:6" ht="15.75" customHeight="1">
      <c r="A17" s="206" t="s">
        <v>274</v>
      </c>
      <c r="B17" s="191" t="s">
        <v>275</v>
      </c>
      <c r="C17" s="191">
        <v>1989</v>
      </c>
      <c r="D17" s="191">
        <v>16</v>
      </c>
      <c r="E17" s="216">
        <v>38295</v>
      </c>
      <c r="F17" s="217">
        <v>1.2931481481481481E-2</v>
      </c>
    </row>
    <row r="18" spans="1:6" ht="15.75" customHeight="1">
      <c r="A18" s="207" t="s">
        <v>276</v>
      </c>
      <c r="B18" s="191" t="s">
        <v>277</v>
      </c>
      <c r="C18" s="191">
        <v>2004</v>
      </c>
      <c r="D18" s="191">
        <v>12</v>
      </c>
      <c r="E18" s="216">
        <v>42608</v>
      </c>
      <c r="F18" s="217">
        <v>1.3047453703703705E-2</v>
      </c>
    </row>
    <row r="19" spans="1:6" ht="15.75" customHeight="1">
      <c r="A19" s="206" t="s">
        <v>278</v>
      </c>
      <c r="B19" s="220" t="s">
        <v>279</v>
      </c>
      <c r="C19" s="220">
        <v>1992</v>
      </c>
      <c r="D19" s="191">
        <v>16</v>
      </c>
      <c r="E19" s="221">
        <v>2008</v>
      </c>
      <c r="F19" s="211">
        <v>1.3275462962962963E-2</v>
      </c>
    </row>
    <row r="20" spans="1:6" ht="15.75" customHeight="1">
      <c r="A20" s="207" t="s">
        <v>280</v>
      </c>
      <c r="B20" s="213" t="s">
        <v>281</v>
      </c>
      <c r="C20" s="206">
        <v>2000</v>
      </c>
      <c r="D20" s="214">
        <v>15</v>
      </c>
      <c r="E20" s="215">
        <v>42258</v>
      </c>
      <c r="F20" s="211">
        <v>1.3310185185185187E-2</v>
      </c>
    </row>
    <row r="21" spans="1:6" ht="15.75" customHeight="1">
      <c r="A21" s="206" t="s">
        <v>282</v>
      </c>
      <c r="B21" s="191" t="s">
        <v>283</v>
      </c>
      <c r="C21" s="191">
        <v>1988</v>
      </c>
      <c r="D21" s="191">
        <v>15</v>
      </c>
      <c r="E21" s="208">
        <v>37906</v>
      </c>
      <c r="F21" s="209">
        <v>1.3368055555555557E-2</v>
      </c>
    </row>
    <row r="22" spans="1:6" ht="15.75" customHeight="1">
      <c r="A22" s="207" t="s">
        <v>284</v>
      </c>
      <c r="B22" s="207" t="s">
        <v>285</v>
      </c>
      <c r="C22" s="207">
        <v>1998</v>
      </c>
      <c r="D22" s="207">
        <v>14</v>
      </c>
      <c r="E22" s="222">
        <v>41164</v>
      </c>
      <c r="F22" s="209">
        <v>1.3599537037037037E-2</v>
      </c>
    </row>
    <row r="23" spans="1:6" ht="15.75" customHeight="1">
      <c r="A23" s="206" t="s">
        <v>286</v>
      </c>
      <c r="B23" s="207" t="s">
        <v>287</v>
      </c>
      <c r="C23" s="207">
        <v>2004</v>
      </c>
      <c r="D23" s="207">
        <v>12</v>
      </c>
      <c r="E23" s="222">
        <v>42608</v>
      </c>
      <c r="F23" s="209">
        <v>1.3681712962962965E-2</v>
      </c>
    </row>
    <row r="24" spans="1:6" ht="15.75" customHeight="1">
      <c r="A24" s="207" t="s">
        <v>288</v>
      </c>
      <c r="B24" s="212" t="s">
        <v>289</v>
      </c>
      <c r="C24" s="207">
        <v>1993</v>
      </c>
      <c r="D24" s="207">
        <v>17</v>
      </c>
      <c r="E24" s="210">
        <v>40502</v>
      </c>
      <c r="F24" s="211">
        <v>1.3819444444444445E-2</v>
      </c>
    </row>
    <row r="25" spans="1:6" ht="15.75" customHeight="1">
      <c r="A25" s="206" t="s">
        <v>290</v>
      </c>
      <c r="B25" s="207" t="s">
        <v>291</v>
      </c>
      <c r="C25" s="207">
        <v>1987</v>
      </c>
      <c r="D25" s="207">
        <v>16</v>
      </c>
      <c r="E25" s="208">
        <v>37906</v>
      </c>
      <c r="F25" s="209">
        <v>1.3900462962962962E-2</v>
      </c>
    </row>
    <row r="26" spans="1:6" ht="15.75" customHeight="1">
      <c r="A26" s="207" t="s">
        <v>292</v>
      </c>
      <c r="B26" s="206" t="s">
        <v>293</v>
      </c>
      <c r="C26" s="206">
        <v>1990</v>
      </c>
      <c r="D26" s="206">
        <v>14</v>
      </c>
      <c r="E26" s="208">
        <v>38032</v>
      </c>
      <c r="F26" s="209">
        <v>1.3988888888888889E-2</v>
      </c>
    </row>
    <row r="27" spans="1:6" ht="15.75" customHeight="1">
      <c r="A27" s="206" t="s">
        <v>294</v>
      </c>
      <c r="B27" s="207" t="s">
        <v>295</v>
      </c>
      <c r="C27" s="207">
        <v>1989</v>
      </c>
      <c r="D27" s="207">
        <v>14</v>
      </c>
      <c r="E27" s="208">
        <v>37985</v>
      </c>
      <c r="F27" s="209">
        <v>1.4108796296296295E-2</v>
      </c>
    </row>
    <row r="28" spans="1:6" ht="15.75" customHeight="1">
      <c r="A28" s="207" t="s">
        <v>296</v>
      </c>
      <c r="B28" s="207" t="s">
        <v>297</v>
      </c>
      <c r="C28" s="207">
        <v>1989</v>
      </c>
      <c r="D28" s="207">
        <v>15</v>
      </c>
      <c r="E28" s="208">
        <v>38032</v>
      </c>
      <c r="F28" s="209">
        <v>1.4315046296296296E-2</v>
      </c>
    </row>
    <row r="29" spans="1:6" ht="15.75" customHeight="1">
      <c r="A29" s="206" t="s">
        <v>298</v>
      </c>
      <c r="B29" s="213" t="s">
        <v>299</v>
      </c>
      <c r="C29" s="206">
        <v>2000</v>
      </c>
      <c r="D29" s="214">
        <v>15</v>
      </c>
      <c r="E29" s="215">
        <v>42258</v>
      </c>
      <c r="F29" s="211">
        <v>1.4733796296296295E-2</v>
      </c>
    </row>
    <row r="30" spans="1:6" ht="15.75" customHeight="1">
      <c r="A30" s="207" t="s">
        <v>300</v>
      </c>
      <c r="B30" s="207" t="s">
        <v>301</v>
      </c>
      <c r="C30" s="207"/>
      <c r="D30" s="207"/>
      <c r="E30" s="208">
        <v>37610</v>
      </c>
      <c r="F30" s="209">
        <v>1.4837962962962963E-2</v>
      </c>
    </row>
    <row r="31" spans="1:6" ht="15.75" customHeight="1">
      <c r="A31" s="206" t="s">
        <v>302</v>
      </c>
      <c r="B31" s="213" t="s">
        <v>303</v>
      </c>
      <c r="C31" s="206">
        <v>2001</v>
      </c>
      <c r="D31" s="214">
        <v>14</v>
      </c>
      <c r="E31" s="215">
        <v>42258</v>
      </c>
      <c r="F31" s="211">
        <v>1.4918981481481483E-2</v>
      </c>
    </row>
    <row r="32" spans="1:6" ht="15.75" customHeight="1">
      <c r="A32" s="207" t="s">
        <v>304</v>
      </c>
      <c r="B32" s="206" t="s">
        <v>305</v>
      </c>
      <c r="C32" s="206">
        <v>1989</v>
      </c>
      <c r="D32" s="206">
        <v>13</v>
      </c>
      <c r="E32" s="208">
        <v>37385</v>
      </c>
      <c r="F32" s="209">
        <v>1.5173611111111112E-2</v>
      </c>
    </row>
    <row r="33" spans="1:6" ht="15.75" customHeight="1">
      <c r="A33" s="206" t="s">
        <v>306</v>
      </c>
      <c r="B33" s="213" t="s">
        <v>307</v>
      </c>
      <c r="C33" s="219">
        <v>1999</v>
      </c>
      <c r="D33" s="213">
        <v>15</v>
      </c>
      <c r="E33" s="215">
        <v>41881</v>
      </c>
      <c r="F33" s="211">
        <v>1.5497685185185186E-2</v>
      </c>
    </row>
    <row r="34" spans="1:6" ht="15.75" customHeight="1">
      <c r="A34" s="207" t="s">
        <v>308</v>
      </c>
      <c r="B34" s="207" t="s">
        <v>309</v>
      </c>
      <c r="C34" s="207"/>
      <c r="D34" s="207"/>
      <c r="E34" s="208">
        <v>38032</v>
      </c>
      <c r="F34" s="223">
        <v>1.55E-2</v>
      </c>
    </row>
    <row r="35" spans="1:6" ht="15.75" customHeight="1">
      <c r="A35" s="206" t="s">
        <v>310</v>
      </c>
      <c r="B35" s="212" t="s">
        <v>311</v>
      </c>
      <c r="C35" s="207">
        <v>1996</v>
      </c>
      <c r="D35" s="207">
        <v>15</v>
      </c>
      <c r="E35" s="224">
        <v>2011</v>
      </c>
      <c r="F35" s="225">
        <v>1.5520833333333333E-2</v>
      </c>
    </row>
    <row r="36" spans="1:6" ht="15.75" customHeight="1">
      <c r="A36" s="207" t="s">
        <v>312</v>
      </c>
      <c r="B36" s="207" t="s">
        <v>313</v>
      </c>
      <c r="C36" s="207">
        <v>1991</v>
      </c>
      <c r="D36" s="207">
        <v>13</v>
      </c>
      <c r="E36" s="208">
        <v>38295</v>
      </c>
      <c r="F36" s="209">
        <v>1.5601851851851851E-2</v>
      </c>
    </row>
    <row r="37" spans="1:6" ht="15.75" customHeight="1">
      <c r="A37" s="206" t="s">
        <v>314</v>
      </c>
      <c r="B37" s="213" t="s">
        <v>315</v>
      </c>
      <c r="C37" s="219">
        <v>1998</v>
      </c>
      <c r="D37" s="213">
        <v>15</v>
      </c>
      <c r="E37" s="215">
        <v>41525</v>
      </c>
      <c r="F37" s="211">
        <v>1.5740740740740743E-2</v>
      </c>
    </row>
    <row r="38" spans="1:6" ht="15.75" customHeight="1">
      <c r="A38" s="207" t="s">
        <v>316</v>
      </c>
      <c r="B38" s="207" t="s">
        <v>317</v>
      </c>
      <c r="C38" s="207">
        <v>1998</v>
      </c>
      <c r="D38" s="207">
        <v>14</v>
      </c>
      <c r="E38" s="222">
        <v>41164</v>
      </c>
      <c r="F38" s="209">
        <v>1.6516203703703703E-2</v>
      </c>
    </row>
    <row r="39" spans="1:6" ht="15.75" customHeight="1">
      <c r="A39" s="206" t="s">
        <v>318</v>
      </c>
      <c r="B39" s="207" t="s">
        <v>319</v>
      </c>
      <c r="C39" s="207">
        <v>1998</v>
      </c>
      <c r="D39" s="207">
        <v>14</v>
      </c>
      <c r="E39" s="222">
        <v>41164</v>
      </c>
      <c r="F39" s="223">
        <v>1.7048611111111112E-2</v>
      </c>
    </row>
    <row r="40" spans="1:6" ht="15.75" customHeight="1">
      <c r="A40" s="207" t="s">
        <v>320</v>
      </c>
      <c r="B40" s="207" t="s">
        <v>321</v>
      </c>
      <c r="C40" s="207">
        <v>1999</v>
      </c>
      <c r="D40" s="207">
        <v>12</v>
      </c>
      <c r="E40" s="222">
        <v>41164</v>
      </c>
      <c r="F40" s="209">
        <v>1.7118055555555556E-2</v>
      </c>
    </row>
    <row r="41" spans="1:6" ht="15.75" customHeight="1">
      <c r="A41" s="206" t="s">
        <v>322</v>
      </c>
      <c r="B41" s="220" t="s">
        <v>323</v>
      </c>
      <c r="C41" s="220">
        <v>1995</v>
      </c>
      <c r="D41" s="191">
        <v>15</v>
      </c>
      <c r="E41" s="221">
        <v>2010</v>
      </c>
      <c r="F41" s="226">
        <v>1.0409722222222222</v>
      </c>
    </row>
    <row r="42" spans="1:6" ht="15.75" customHeight="1">
      <c r="A42" s="207" t="s">
        <v>324</v>
      </c>
      <c r="B42" s="207" t="s">
        <v>325</v>
      </c>
      <c r="C42" s="207">
        <v>1993</v>
      </c>
      <c r="D42" s="207">
        <v>11</v>
      </c>
      <c r="E42" s="208">
        <v>38295</v>
      </c>
      <c r="F42" s="209">
        <v>1.9722222222222221E-2</v>
      </c>
    </row>
    <row r="43" spans="1:6" ht="15.75" customHeight="1">
      <c r="A43" s="206" t="s">
        <v>322</v>
      </c>
      <c r="B43" s="220" t="s">
        <v>326</v>
      </c>
      <c r="C43" s="220">
        <v>1996</v>
      </c>
      <c r="D43" s="191">
        <v>12</v>
      </c>
      <c r="E43" s="221">
        <v>2008</v>
      </c>
      <c r="F43" s="226">
        <v>1.1875</v>
      </c>
    </row>
    <row r="45" spans="1:6" ht="15.75" customHeight="1">
      <c r="A45" s="118" t="s">
        <v>258</v>
      </c>
      <c r="B45" s="204" t="s">
        <v>206</v>
      </c>
      <c r="C45" s="204" t="s">
        <v>259</v>
      </c>
      <c r="D45" s="204" t="s">
        <v>260</v>
      </c>
      <c r="E45" s="204" t="s">
        <v>261</v>
      </c>
      <c r="F45" s="205" t="s">
        <v>137</v>
      </c>
    </row>
    <row r="46" spans="1:6" ht="15.75" customHeight="1">
      <c r="A46" s="206" t="s">
        <v>91</v>
      </c>
      <c r="B46" s="227" t="s">
        <v>269</v>
      </c>
      <c r="C46" s="227">
        <v>1996</v>
      </c>
      <c r="D46" s="219">
        <v>11</v>
      </c>
      <c r="E46" s="227">
        <v>2007</v>
      </c>
      <c r="F46" s="228">
        <v>1.0166666666666666</v>
      </c>
    </row>
    <row r="47" spans="1:6" ht="15.75" customHeight="1">
      <c r="A47" s="206" t="s">
        <v>92</v>
      </c>
      <c r="B47" s="221" t="s">
        <v>268</v>
      </c>
      <c r="C47" s="221">
        <v>1997</v>
      </c>
      <c r="D47" s="191">
        <v>11</v>
      </c>
      <c r="E47" s="221">
        <v>2008</v>
      </c>
      <c r="F47" s="226">
        <v>1.0652777777777778</v>
      </c>
    </row>
    <row r="48" spans="1:6" ht="15.75" customHeight="1">
      <c r="A48" s="206" t="s">
        <v>93</v>
      </c>
      <c r="B48" s="207" t="s">
        <v>313</v>
      </c>
      <c r="C48" s="207">
        <v>1991</v>
      </c>
      <c r="D48" s="207">
        <v>11</v>
      </c>
      <c r="E48" s="208">
        <v>37494</v>
      </c>
      <c r="F48" s="209">
        <v>1.9143518518518518E-2</v>
      </c>
    </row>
    <row r="49" spans="1:6" ht="15.75" customHeight="1">
      <c r="A49" s="206" t="s">
        <v>94</v>
      </c>
      <c r="B49" s="221" t="s">
        <v>317</v>
      </c>
      <c r="C49" s="221">
        <v>1998</v>
      </c>
      <c r="D49" s="191">
        <v>11</v>
      </c>
      <c r="E49" s="221">
        <v>2009</v>
      </c>
      <c r="F49" s="226">
        <v>1.1527777777777779</v>
      </c>
    </row>
    <row r="50" spans="1:6" ht="15.75" customHeight="1">
      <c r="A50" s="206" t="s">
        <v>95</v>
      </c>
      <c r="B50" s="207" t="s">
        <v>325</v>
      </c>
      <c r="C50" s="207">
        <v>1993</v>
      </c>
      <c r="D50" s="207">
        <v>11</v>
      </c>
      <c r="E50" s="208">
        <v>38295</v>
      </c>
      <c r="F50" s="209">
        <v>1.9722222222222221E-2</v>
      </c>
    </row>
    <row r="51" spans="1:6" ht="15.75" customHeight="1">
      <c r="A51" s="206" t="s">
        <v>96</v>
      </c>
      <c r="B51" s="207"/>
      <c r="C51" s="207"/>
      <c r="D51" s="207"/>
      <c r="E51" s="208"/>
      <c r="F51" s="209"/>
    </row>
    <row r="52" spans="1:6" ht="15.75" customHeight="1">
      <c r="A52" s="206" t="s">
        <v>97</v>
      </c>
      <c r="B52" s="207"/>
      <c r="C52" s="207"/>
      <c r="D52" s="207"/>
      <c r="E52" s="208"/>
      <c r="F52" s="209"/>
    </row>
    <row r="53" spans="1:6" ht="15.75" customHeight="1">
      <c r="A53" s="206" t="s">
        <v>98</v>
      </c>
      <c r="B53" s="207"/>
      <c r="C53" s="207"/>
      <c r="D53" s="207"/>
      <c r="E53" s="208"/>
      <c r="F53" s="209"/>
    </row>
    <row r="54" spans="1:6" ht="15.75" customHeight="1">
      <c r="A54" s="206" t="s">
        <v>270</v>
      </c>
      <c r="B54" s="207"/>
      <c r="C54" s="207"/>
      <c r="D54" s="207"/>
      <c r="E54" s="208"/>
      <c r="F54" s="209"/>
    </row>
    <row r="55" spans="1:6" ht="15.75" customHeight="1">
      <c r="A55" s="206" t="s">
        <v>272</v>
      </c>
      <c r="B55" s="207"/>
      <c r="C55" s="207"/>
      <c r="D55" s="207"/>
      <c r="E55" s="208"/>
      <c r="F55" s="209"/>
    </row>
    <row r="57" spans="1:6" ht="15.75" customHeight="1">
      <c r="A57" s="118" t="s">
        <v>258</v>
      </c>
      <c r="B57" s="204" t="s">
        <v>206</v>
      </c>
      <c r="C57" s="204" t="s">
        <v>259</v>
      </c>
      <c r="D57" s="204" t="s">
        <v>260</v>
      </c>
      <c r="E57" s="204" t="s">
        <v>261</v>
      </c>
      <c r="F57" s="205" t="s">
        <v>137</v>
      </c>
    </row>
    <row r="58" spans="1:6" ht="15.75" customHeight="1">
      <c r="A58" s="206" t="s">
        <v>91</v>
      </c>
      <c r="B58" s="221" t="s">
        <v>277</v>
      </c>
      <c r="C58" s="221">
        <v>2004</v>
      </c>
      <c r="D58" s="191">
        <v>12</v>
      </c>
      <c r="E58" s="216">
        <v>42608</v>
      </c>
      <c r="F58" s="217">
        <v>1.3047453703703705E-2</v>
      </c>
    </row>
    <row r="59" spans="1:6" ht="15.75" customHeight="1">
      <c r="A59" s="206" t="s">
        <v>92</v>
      </c>
      <c r="B59" s="207" t="s">
        <v>287</v>
      </c>
      <c r="C59" s="207">
        <v>2004</v>
      </c>
      <c r="D59" s="207">
        <v>12</v>
      </c>
      <c r="E59" s="222">
        <v>42608</v>
      </c>
      <c r="F59" s="209">
        <v>1.3681712962962965E-2</v>
      </c>
    </row>
    <row r="60" spans="1:6" ht="15.75" customHeight="1">
      <c r="A60" s="206" t="s">
        <v>93</v>
      </c>
      <c r="B60" s="221" t="s">
        <v>268</v>
      </c>
      <c r="C60" s="221">
        <v>1997</v>
      </c>
      <c r="D60" s="191">
        <v>12</v>
      </c>
      <c r="E60" s="221">
        <v>2009</v>
      </c>
      <c r="F60" s="209">
        <v>1.4548611111111111E-2</v>
      </c>
    </row>
    <row r="61" spans="1:6" ht="15.75" customHeight="1">
      <c r="A61" s="206" t="s">
        <v>94</v>
      </c>
      <c r="B61" s="191" t="s">
        <v>263</v>
      </c>
      <c r="C61" s="191">
        <v>1992</v>
      </c>
      <c r="D61" s="191">
        <v>12</v>
      </c>
      <c r="E61" s="208">
        <v>38295</v>
      </c>
      <c r="F61" s="209">
        <v>1.53125E-2</v>
      </c>
    </row>
    <row r="62" spans="1:6" ht="15.75" customHeight="1">
      <c r="A62" s="206" t="s">
        <v>95</v>
      </c>
      <c r="B62" s="207" t="s">
        <v>295</v>
      </c>
      <c r="C62" s="207">
        <v>1989</v>
      </c>
      <c r="D62" s="207">
        <v>12</v>
      </c>
      <c r="E62" s="208">
        <v>37253</v>
      </c>
      <c r="F62" s="209">
        <v>1.5509259259259257E-2</v>
      </c>
    </row>
    <row r="63" spans="1:6" ht="15.75" customHeight="1">
      <c r="A63" s="206" t="s">
        <v>96</v>
      </c>
      <c r="B63" s="227" t="s">
        <v>269</v>
      </c>
      <c r="C63" s="227">
        <v>1996</v>
      </c>
      <c r="D63" s="219">
        <v>12</v>
      </c>
      <c r="E63" s="227">
        <v>2008</v>
      </c>
      <c r="F63" s="209">
        <v>1.556712962962963E-2</v>
      </c>
    </row>
    <row r="64" spans="1:6" ht="15.75" customHeight="1">
      <c r="A64" s="206" t="s">
        <v>97</v>
      </c>
      <c r="B64" s="221" t="s">
        <v>265</v>
      </c>
      <c r="C64" s="221">
        <v>1999</v>
      </c>
      <c r="D64" s="191">
        <v>12</v>
      </c>
      <c r="E64" s="221">
        <v>2011</v>
      </c>
      <c r="F64" s="209">
        <v>1.5648148148148151E-2</v>
      </c>
    </row>
    <row r="65" spans="1:6" ht="15.75" customHeight="1">
      <c r="A65" s="206" t="s">
        <v>98</v>
      </c>
      <c r="B65" s="221" t="s">
        <v>307</v>
      </c>
      <c r="C65" s="221">
        <v>1999</v>
      </c>
      <c r="D65" s="191">
        <v>12</v>
      </c>
      <c r="E65" s="221">
        <v>2011</v>
      </c>
      <c r="F65" s="209">
        <v>1.5868055555555555E-2</v>
      </c>
    </row>
    <row r="66" spans="1:6" ht="15.75" customHeight="1">
      <c r="A66" s="206" t="s">
        <v>270</v>
      </c>
      <c r="B66" s="221" t="s">
        <v>315</v>
      </c>
      <c r="C66" s="221">
        <v>1998</v>
      </c>
      <c r="D66" s="191">
        <v>12</v>
      </c>
      <c r="E66" s="221">
        <v>2010</v>
      </c>
      <c r="F66" s="226">
        <v>1.0249999999999999</v>
      </c>
    </row>
    <row r="67" spans="1:6" ht="15.75" customHeight="1">
      <c r="A67" s="206" t="s">
        <v>272</v>
      </c>
      <c r="B67" s="221" t="s">
        <v>321</v>
      </c>
      <c r="C67" s="221">
        <v>1999</v>
      </c>
      <c r="D67" s="207">
        <v>12</v>
      </c>
      <c r="E67" s="221">
        <v>2011</v>
      </c>
      <c r="F67" s="226">
        <v>1.0270833333333333</v>
      </c>
    </row>
    <row r="68" spans="1:6" ht="15.75" customHeight="1">
      <c r="A68" s="206" t="s">
        <v>274</v>
      </c>
      <c r="B68" s="221" t="s">
        <v>317</v>
      </c>
      <c r="C68" s="221">
        <v>1998</v>
      </c>
      <c r="D68" s="191">
        <v>12</v>
      </c>
      <c r="E68" s="221">
        <v>2010</v>
      </c>
      <c r="F68" s="226">
        <v>1.0847222222222224</v>
      </c>
    </row>
    <row r="69" spans="1:6" ht="15.75" customHeight="1">
      <c r="A69" s="206" t="s">
        <v>276</v>
      </c>
      <c r="B69" s="207" t="s">
        <v>266</v>
      </c>
      <c r="C69" s="207">
        <v>1990</v>
      </c>
      <c r="D69" s="207">
        <v>12</v>
      </c>
      <c r="E69" s="208">
        <v>37494</v>
      </c>
      <c r="F69" s="209">
        <v>1.9074074074074073E-2</v>
      </c>
    </row>
    <row r="70" spans="1:6" ht="15.75" customHeight="1">
      <c r="A70" s="206" t="s">
        <v>278</v>
      </c>
      <c r="B70" s="221" t="s">
        <v>311</v>
      </c>
      <c r="C70" s="221">
        <v>1996</v>
      </c>
      <c r="D70" s="191">
        <v>12</v>
      </c>
      <c r="E70" s="221">
        <v>2008</v>
      </c>
      <c r="F70" s="209" t="s">
        <v>327</v>
      </c>
    </row>
    <row r="71" spans="1:6" ht="15.75" customHeight="1">
      <c r="A71" s="206" t="s">
        <v>280</v>
      </c>
      <c r="B71" s="220" t="s">
        <v>326</v>
      </c>
      <c r="C71" s="220">
        <v>1996</v>
      </c>
      <c r="D71" s="191">
        <v>12</v>
      </c>
      <c r="E71" s="221">
        <v>2008</v>
      </c>
      <c r="F71" s="226">
        <v>1.1875</v>
      </c>
    </row>
    <row r="73" spans="1:6" ht="15.75" customHeight="1">
      <c r="A73" s="118" t="s">
        <v>258</v>
      </c>
      <c r="B73" s="204" t="s">
        <v>206</v>
      </c>
      <c r="C73" s="204" t="s">
        <v>259</v>
      </c>
      <c r="D73" s="204" t="s">
        <v>260</v>
      </c>
      <c r="E73" s="204" t="s">
        <v>261</v>
      </c>
      <c r="F73" s="205" t="s">
        <v>137</v>
      </c>
    </row>
    <row r="74" spans="1:6" ht="15.75" customHeight="1">
      <c r="A74" s="206" t="s">
        <v>91</v>
      </c>
      <c r="B74" s="221" t="s">
        <v>268</v>
      </c>
      <c r="C74" s="221">
        <v>1997</v>
      </c>
      <c r="D74" s="191">
        <v>13</v>
      </c>
      <c r="E74" s="221">
        <v>2010</v>
      </c>
      <c r="F74" s="211">
        <v>1.3356481481481483E-2</v>
      </c>
    </row>
    <row r="75" spans="1:6" ht="15.75" customHeight="1">
      <c r="A75" s="206" t="s">
        <v>92</v>
      </c>
      <c r="B75" s="213" t="s">
        <v>265</v>
      </c>
      <c r="C75" s="219">
        <v>1999</v>
      </c>
      <c r="D75" s="213">
        <v>13</v>
      </c>
      <c r="E75" s="215">
        <v>41196</v>
      </c>
      <c r="F75" s="211">
        <v>1.3703703703703704E-2</v>
      </c>
    </row>
    <row r="76" spans="1:6" ht="15.75" customHeight="1">
      <c r="A76" s="206" t="s">
        <v>93</v>
      </c>
      <c r="B76" s="207" t="s">
        <v>262</v>
      </c>
      <c r="C76" s="207">
        <v>1988</v>
      </c>
      <c r="D76" s="207">
        <v>13</v>
      </c>
      <c r="E76" s="208">
        <v>37253</v>
      </c>
      <c r="F76" s="209">
        <v>1.3969212962962963E-2</v>
      </c>
    </row>
    <row r="77" spans="1:6" ht="15.75" customHeight="1">
      <c r="A77" s="206" t="s">
        <v>94</v>
      </c>
      <c r="B77" s="207" t="s">
        <v>266</v>
      </c>
      <c r="C77" s="207">
        <v>1990</v>
      </c>
      <c r="D77" s="207">
        <v>13</v>
      </c>
      <c r="E77" s="208">
        <v>37906</v>
      </c>
      <c r="F77" s="209">
        <v>1.4143518518518519E-2</v>
      </c>
    </row>
    <row r="78" spans="1:6" ht="15.75" customHeight="1">
      <c r="A78" s="206" t="s">
        <v>95</v>
      </c>
      <c r="B78" s="227" t="s">
        <v>269</v>
      </c>
      <c r="C78" s="227">
        <v>1996</v>
      </c>
      <c r="D78" s="219">
        <v>13</v>
      </c>
      <c r="E78" s="227">
        <v>2009</v>
      </c>
      <c r="F78" s="209">
        <v>1.4224537037037037E-2</v>
      </c>
    </row>
    <row r="79" spans="1:6" ht="15.75" customHeight="1">
      <c r="A79" s="206" t="s">
        <v>96</v>
      </c>
      <c r="B79" s="206" t="s">
        <v>293</v>
      </c>
      <c r="C79" s="206">
        <v>1990</v>
      </c>
      <c r="D79" s="206">
        <v>13</v>
      </c>
      <c r="E79" s="208">
        <v>37985</v>
      </c>
      <c r="F79" s="209">
        <v>1.4722222222222222E-2</v>
      </c>
    </row>
    <row r="80" spans="1:6" ht="15.75" customHeight="1">
      <c r="A80" s="206" t="s">
        <v>97</v>
      </c>
      <c r="B80" s="207" t="s">
        <v>295</v>
      </c>
      <c r="C80" s="207">
        <v>1989</v>
      </c>
      <c r="D80" s="207">
        <v>13</v>
      </c>
      <c r="E80" s="208">
        <v>37385</v>
      </c>
      <c r="F80" s="209">
        <v>1.503472222222222E-2</v>
      </c>
    </row>
    <row r="81" spans="1:6" ht="15.75" customHeight="1">
      <c r="A81" s="206" t="s">
        <v>98</v>
      </c>
      <c r="B81" s="207" t="s">
        <v>313</v>
      </c>
      <c r="C81" s="207">
        <v>1991</v>
      </c>
      <c r="D81" s="207">
        <v>13</v>
      </c>
      <c r="E81" s="208">
        <v>38295</v>
      </c>
      <c r="F81" s="209">
        <v>1.5601851851851851E-2</v>
      </c>
    </row>
    <row r="82" spans="1:6" ht="15.75" customHeight="1">
      <c r="A82" s="206" t="s">
        <v>270</v>
      </c>
      <c r="B82" s="206" t="s">
        <v>305</v>
      </c>
      <c r="C82" s="206">
        <v>1989</v>
      </c>
      <c r="D82" s="206">
        <v>13</v>
      </c>
      <c r="E82" s="208">
        <v>37385</v>
      </c>
      <c r="F82" s="209">
        <v>1.5173611111111112E-2</v>
      </c>
    </row>
    <row r="83" spans="1:6" ht="15.75" customHeight="1">
      <c r="A83" s="206" t="s">
        <v>272</v>
      </c>
      <c r="B83" s="213" t="s">
        <v>307</v>
      </c>
      <c r="C83" s="219">
        <v>1999</v>
      </c>
      <c r="D83" s="213">
        <v>13</v>
      </c>
      <c r="E83" s="215">
        <v>41196</v>
      </c>
      <c r="F83" s="211">
        <v>1.5659722222222224E-2</v>
      </c>
    </row>
    <row r="84" spans="1:6" ht="15.75" customHeight="1">
      <c r="A84" s="206" t="s">
        <v>274</v>
      </c>
      <c r="B84" s="220" t="s">
        <v>326</v>
      </c>
      <c r="C84" s="220">
        <v>1996</v>
      </c>
      <c r="D84" s="191">
        <v>13</v>
      </c>
      <c r="E84" s="221">
        <v>2009</v>
      </c>
      <c r="F84" s="211">
        <v>1.5682870370370371E-2</v>
      </c>
    </row>
    <row r="85" spans="1:6" ht="15.75" customHeight="1">
      <c r="A85" s="206" t="s">
        <v>276</v>
      </c>
      <c r="B85" s="221" t="s">
        <v>315</v>
      </c>
      <c r="C85" s="221">
        <v>1998</v>
      </c>
      <c r="D85" s="191">
        <v>13</v>
      </c>
      <c r="E85" s="221">
        <v>2011</v>
      </c>
      <c r="F85" s="226">
        <v>1.0201388888888889</v>
      </c>
    </row>
    <row r="86" spans="1:6" ht="15.75" customHeight="1">
      <c r="A86" s="206" t="s">
        <v>278</v>
      </c>
      <c r="B86" s="221" t="s">
        <v>317</v>
      </c>
      <c r="C86" s="221">
        <v>1998</v>
      </c>
      <c r="D86" s="191">
        <v>13</v>
      </c>
      <c r="E86" s="221">
        <v>2011</v>
      </c>
      <c r="F86" s="226">
        <v>1.0104166666666667</v>
      </c>
    </row>
    <row r="87" spans="1:6" ht="15.75" customHeight="1">
      <c r="A87" s="206" t="s">
        <v>280</v>
      </c>
      <c r="B87" s="207" t="s">
        <v>321</v>
      </c>
      <c r="C87" s="207">
        <v>1999</v>
      </c>
      <c r="D87" s="207">
        <v>13</v>
      </c>
      <c r="E87" s="222">
        <v>41164</v>
      </c>
      <c r="F87" s="209">
        <v>1.7407407407407406E-2</v>
      </c>
    </row>
    <row r="88" spans="1:6" ht="15.75" customHeight="1">
      <c r="A88" s="206" t="s">
        <v>282</v>
      </c>
      <c r="B88" s="207" t="s">
        <v>297</v>
      </c>
      <c r="C88" s="207">
        <v>1989</v>
      </c>
      <c r="D88" s="207">
        <v>13</v>
      </c>
      <c r="E88" s="208">
        <v>37494</v>
      </c>
      <c r="F88" s="209">
        <v>1.8865740740740742E-2</v>
      </c>
    </row>
    <row r="89" spans="1:6" ht="15.75" customHeight="1">
      <c r="A89" s="206" t="s">
        <v>284</v>
      </c>
      <c r="B89" s="227" t="s">
        <v>311</v>
      </c>
      <c r="C89" s="227">
        <v>1996</v>
      </c>
      <c r="D89" s="219">
        <v>13</v>
      </c>
      <c r="E89" s="227">
        <v>2009</v>
      </c>
      <c r="F89" s="228">
        <v>1.1451388888888889</v>
      </c>
    </row>
    <row r="90" spans="1:6" ht="15.75" customHeight="1">
      <c r="A90" s="206" t="s">
        <v>286</v>
      </c>
      <c r="B90" s="220" t="s">
        <v>323</v>
      </c>
      <c r="C90" s="220">
        <v>1995</v>
      </c>
      <c r="D90" s="191">
        <v>13</v>
      </c>
      <c r="E90" s="221">
        <v>2008</v>
      </c>
      <c r="F90" s="226">
        <v>1.2041666666666666</v>
      </c>
    </row>
    <row r="92" spans="1:6" ht="15.75" customHeight="1">
      <c r="A92" s="118" t="s">
        <v>258</v>
      </c>
      <c r="B92" s="204" t="s">
        <v>206</v>
      </c>
      <c r="C92" s="204" t="s">
        <v>259</v>
      </c>
      <c r="D92" s="204" t="s">
        <v>260</v>
      </c>
      <c r="E92" s="204" t="s">
        <v>261</v>
      </c>
      <c r="F92" s="205" t="s">
        <v>137</v>
      </c>
    </row>
    <row r="93" spans="1:6" ht="15.75" customHeight="1">
      <c r="A93" s="206" t="s">
        <v>91</v>
      </c>
      <c r="B93" s="207" t="s">
        <v>262</v>
      </c>
      <c r="C93" s="207">
        <v>1988</v>
      </c>
      <c r="D93" s="207">
        <v>14</v>
      </c>
      <c r="E93" s="208">
        <v>37494</v>
      </c>
      <c r="F93" s="209">
        <v>1.1805555555555555E-2</v>
      </c>
    </row>
    <row r="94" spans="1:6" ht="15.75" customHeight="1">
      <c r="A94" s="206" t="s">
        <v>92</v>
      </c>
      <c r="B94" s="221" t="s">
        <v>268</v>
      </c>
      <c r="C94" s="221">
        <v>1997</v>
      </c>
      <c r="D94" s="191">
        <v>14</v>
      </c>
      <c r="E94" s="221">
        <v>2011</v>
      </c>
      <c r="F94" s="211">
        <v>1.2546296296296297E-2</v>
      </c>
    </row>
    <row r="95" spans="1:6" ht="15.75" customHeight="1">
      <c r="A95" s="206" t="s">
        <v>93</v>
      </c>
      <c r="B95" s="212" t="s">
        <v>269</v>
      </c>
      <c r="C95" s="207">
        <v>1996</v>
      </c>
      <c r="D95" s="207">
        <v>14</v>
      </c>
      <c r="E95" s="210">
        <v>40502</v>
      </c>
      <c r="F95" s="211">
        <v>1.2997685185185183E-2</v>
      </c>
    </row>
    <row r="96" spans="1:6" ht="15.75" customHeight="1">
      <c r="A96" s="206" t="s">
        <v>94</v>
      </c>
      <c r="B96" s="207" t="s">
        <v>265</v>
      </c>
      <c r="C96" s="207">
        <v>1999</v>
      </c>
      <c r="D96" s="207">
        <v>14</v>
      </c>
      <c r="E96" s="208">
        <v>41525</v>
      </c>
      <c r="F96" s="209">
        <v>1.3310185185185187E-2</v>
      </c>
    </row>
    <row r="97" spans="1:8" ht="15.75" customHeight="1">
      <c r="A97" s="206" t="s">
        <v>95</v>
      </c>
      <c r="B97" s="207" t="s">
        <v>266</v>
      </c>
      <c r="C97" s="207">
        <v>1990</v>
      </c>
      <c r="D97" s="207">
        <v>14</v>
      </c>
      <c r="E97" s="208">
        <v>38295</v>
      </c>
      <c r="F97" s="209">
        <v>1.3405787037037036E-2</v>
      </c>
    </row>
    <row r="98" spans="1:8" ht="15.75" customHeight="1">
      <c r="A98" s="206" t="s">
        <v>96</v>
      </c>
      <c r="B98" s="207" t="s">
        <v>285</v>
      </c>
      <c r="C98" s="207">
        <v>1998</v>
      </c>
      <c r="D98" s="207">
        <v>14</v>
      </c>
      <c r="E98" s="222">
        <v>41164</v>
      </c>
      <c r="F98" s="209">
        <v>1.3599537037037037E-2</v>
      </c>
    </row>
    <row r="99" spans="1:8" ht="15.75" customHeight="1">
      <c r="A99" s="206" t="s">
        <v>97</v>
      </c>
      <c r="B99" s="206" t="s">
        <v>293</v>
      </c>
      <c r="C99" s="206">
        <v>1990</v>
      </c>
      <c r="D99" s="206">
        <v>14</v>
      </c>
      <c r="E99" s="208">
        <v>38032</v>
      </c>
      <c r="F99" s="209">
        <v>1.3988888888888889E-2</v>
      </c>
    </row>
    <row r="100" spans="1:8" ht="15.75" customHeight="1">
      <c r="A100" s="206" t="s">
        <v>98</v>
      </c>
      <c r="B100" s="207" t="s">
        <v>295</v>
      </c>
      <c r="C100" s="207">
        <v>1989</v>
      </c>
      <c r="D100" s="207">
        <v>14</v>
      </c>
      <c r="E100" s="208">
        <v>37985</v>
      </c>
      <c r="F100" s="209">
        <v>1.4108796296296295E-2</v>
      </c>
    </row>
    <row r="101" spans="1:8" ht="15.75" customHeight="1">
      <c r="A101" s="206" t="s">
        <v>270</v>
      </c>
      <c r="B101" s="207" t="s">
        <v>297</v>
      </c>
      <c r="C101" s="207">
        <v>1989</v>
      </c>
      <c r="D101" s="207">
        <v>14</v>
      </c>
      <c r="E101" s="208">
        <v>37985</v>
      </c>
      <c r="F101" s="209">
        <v>1.4768518518518519E-2</v>
      </c>
    </row>
    <row r="102" spans="1:8" ht="15.75" customHeight="1">
      <c r="A102" s="206" t="s">
        <v>272</v>
      </c>
      <c r="B102" s="213" t="s">
        <v>303</v>
      </c>
      <c r="C102" s="206">
        <v>2001</v>
      </c>
      <c r="D102" s="214">
        <v>14</v>
      </c>
      <c r="E102" s="215">
        <v>42258</v>
      </c>
      <c r="F102" s="211">
        <v>1.4918981481481483E-2</v>
      </c>
    </row>
    <row r="103" spans="1:8" ht="15.75" customHeight="1">
      <c r="A103" s="206" t="s">
        <v>274</v>
      </c>
      <c r="B103" s="220" t="s">
        <v>289</v>
      </c>
      <c r="C103" s="220">
        <v>1993</v>
      </c>
      <c r="D103" s="206">
        <v>14</v>
      </c>
      <c r="E103" s="221">
        <v>2007</v>
      </c>
      <c r="F103" s="209">
        <v>1.5127314814814816E-2</v>
      </c>
      <c r="H103" s="229"/>
    </row>
    <row r="104" spans="1:8" ht="15.75" customHeight="1">
      <c r="A104" s="206" t="s">
        <v>276</v>
      </c>
      <c r="B104" s="221" t="s">
        <v>311</v>
      </c>
      <c r="C104" s="221">
        <v>1996</v>
      </c>
      <c r="D104" s="191">
        <v>14</v>
      </c>
      <c r="E104" s="221">
        <v>2010</v>
      </c>
      <c r="F104" s="209">
        <v>1.6238425925925924E-2</v>
      </c>
      <c r="H104" s="229"/>
    </row>
    <row r="105" spans="1:8" ht="15.75" customHeight="1">
      <c r="A105" s="206" t="s">
        <v>278</v>
      </c>
      <c r="B105" s="207" t="s">
        <v>317</v>
      </c>
      <c r="C105" s="207">
        <v>1998</v>
      </c>
      <c r="D105" s="207">
        <v>14</v>
      </c>
      <c r="E105" s="222">
        <v>41164</v>
      </c>
      <c r="F105" s="209">
        <v>1.6516203703703703E-2</v>
      </c>
    </row>
    <row r="106" spans="1:8" ht="15.75" customHeight="1">
      <c r="A106" s="206" t="s">
        <v>280</v>
      </c>
      <c r="B106" s="191" t="s">
        <v>275</v>
      </c>
      <c r="C106" s="191">
        <v>1988</v>
      </c>
      <c r="D106" s="191">
        <v>14</v>
      </c>
      <c r="E106" s="216">
        <v>37494</v>
      </c>
      <c r="F106" s="217">
        <v>1.6886574074074075E-2</v>
      </c>
    </row>
    <row r="107" spans="1:8" ht="15.75" customHeight="1">
      <c r="A107" s="206" t="s">
        <v>282</v>
      </c>
      <c r="B107" s="213" t="s">
        <v>315</v>
      </c>
      <c r="C107" s="219">
        <v>1998</v>
      </c>
      <c r="D107" s="213">
        <v>14</v>
      </c>
      <c r="E107" s="215">
        <v>41196</v>
      </c>
      <c r="F107" s="211">
        <v>1.695601851851852E-2</v>
      </c>
    </row>
    <row r="108" spans="1:8" ht="15.75" customHeight="1">
      <c r="A108" s="206" t="s">
        <v>284</v>
      </c>
      <c r="B108" s="207" t="s">
        <v>319</v>
      </c>
      <c r="C108" s="207">
        <v>1998</v>
      </c>
      <c r="D108" s="207">
        <v>14</v>
      </c>
      <c r="E108" s="222">
        <v>41164</v>
      </c>
      <c r="F108" s="209">
        <v>1.7048611111111112E-2</v>
      </c>
    </row>
    <row r="109" spans="1:8" ht="15.75" customHeight="1">
      <c r="A109" s="206" t="s">
        <v>286</v>
      </c>
      <c r="B109" s="220" t="s">
        <v>323</v>
      </c>
      <c r="C109" s="220">
        <v>1995</v>
      </c>
      <c r="D109" s="191">
        <v>14</v>
      </c>
      <c r="E109" s="221">
        <v>2009</v>
      </c>
      <c r="F109" s="226">
        <v>1.1006944444444444</v>
      </c>
    </row>
    <row r="111" spans="1:8" ht="15.75" customHeight="1">
      <c r="A111" s="118" t="s">
        <v>258</v>
      </c>
      <c r="B111" s="204" t="s">
        <v>206</v>
      </c>
      <c r="C111" s="204" t="s">
        <v>259</v>
      </c>
      <c r="D111" s="204" t="s">
        <v>260</v>
      </c>
      <c r="E111" s="204" t="s">
        <v>261</v>
      </c>
      <c r="F111" s="205" t="s">
        <v>137</v>
      </c>
    </row>
    <row r="112" spans="1:8" ht="15.75" customHeight="1">
      <c r="A112" s="206" t="s">
        <v>91</v>
      </c>
      <c r="B112" s="207" t="s">
        <v>262</v>
      </c>
      <c r="C112" s="207">
        <v>1988</v>
      </c>
      <c r="D112" s="207">
        <v>15</v>
      </c>
      <c r="E112" s="208">
        <v>37906</v>
      </c>
      <c r="F112" s="209">
        <v>1.1828703703703704E-2</v>
      </c>
    </row>
    <row r="113" spans="1:6" ht="15.75" customHeight="1">
      <c r="A113" s="207" t="s">
        <v>92</v>
      </c>
      <c r="B113" s="220" t="s">
        <v>265</v>
      </c>
      <c r="C113" s="220">
        <v>1999</v>
      </c>
      <c r="D113" s="191">
        <v>15</v>
      </c>
      <c r="E113" s="230">
        <v>42003</v>
      </c>
      <c r="F113" s="211">
        <v>1.2430555555555554E-2</v>
      </c>
    </row>
    <row r="114" spans="1:6" ht="15.75" customHeight="1">
      <c r="A114" s="206" t="s">
        <v>93</v>
      </c>
      <c r="B114" s="212" t="s">
        <v>268</v>
      </c>
      <c r="C114" s="207">
        <v>1997</v>
      </c>
      <c r="D114" s="207">
        <v>15</v>
      </c>
      <c r="E114" s="210">
        <v>40999</v>
      </c>
      <c r="F114" s="211">
        <v>1.2719907407407407E-2</v>
      </c>
    </row>
    <row r="115" spans="1:6" ht="15.75" customHeight="1">
      <c r="A115" s="207" t="s">
        <v>94</v>
      </c>
      <c r="B115" s="212" t="s">
        <v>269</v>
      </c>
      <c r="C115" s="207">
        <v>1996</v>
      </c>
      <c r="D115" s="207">
        <v>15</v>
      </c>
      <c r="E115" s="210">
        <v>40548</v>
      </c>
      <c r="F115" s="211">
        <v>1.298611111111111E-2</v>
      </c>
    </row>
    <row r="116" spans="1:6" ht="15.75" customHeight="1">
      <c r="A116" s="206" t="s">
        <v>95</v>
      </c>
      <c r="B116" s="213" t="s">
        <v>281</v>
      </c>
      <c r="C116" s="206">
        <v>2000</v>
      </c>
      <c r="D116" s="214">
        <v>15</v>
      </c>
      <c r="E116" s="215">
        <v>42258</v>
      </c>
      <c r="F116" s="211">
        <v>1.3310185185185187E-2</v>
      </c>
    </row>
    <row r="117" spans="1:6" ht="15.75" customHeight="1">
      <c r="A117" s="207" t="s">
        <v>96</v>
      </c>
      <c r="B117" s="191" t="s">
        <v>283</v>
      </c>
      <c r="C117" s="191">
        <v>1988</v>
      </c>
      <c r="D117" s="191">
        <v>15</v>
      </c>
      <c r="E117" s="208">
        <v>37906</v>
      </c>
      <c r="F117" s="209">
        <v>1.3368055555555557E-2</v>
      </c>
    </row>
    <row r="118" spans="1:6" ht="15.75" customHeight="1">
      <c r="A118" s="206" t="s">
        <v>97</v>
      </c>
      <c r="B118" s="220" t="s">
        <v>289</v>
      </c>
      <c r="C118" s="220">
        <v>1993</v>
      </c>
      <c r="D118" s="206">
        <v>15</v>
      </c>
      <c r="E118" s="221">
        <v>2008</v>
      </c>
      <c r="F118" s="209">
        <v>1.3784722222222224E-2</v>
      </c>
    </row>
    <row r="119" spans="1:6" ht="15.75" customHeight="1">
      <c r="A119" s="207" t="s">
        <v>98</v>
      </c>
      <c r="B119" s="191" t="s">
        <v>267</v>
      </c>
      <c r="C119" s="191">
        <v>1986</v>
      </c>
      <c r="D119" s="191">
        <v>15</v>
      </c>
      <c r="E119" s="216">
        <v>37253</v>
      </c>
      <c r="F119" s="217">
        <v>1.3981481481481482E-2</v>
      </c>
    </row>
    <row r="120" spans="1:6" ht="15.75" customHeight="1">
      <c r="A120" s="206" t="s">
        <v>270</v>
      </c>
      <c r="B120" s="207" t="s">
        <v>295</v>
      </c>
      <c r="C120" s="207">
        <v>1989</v>
      </c>
      <c r="D120" s="207">
        <v>15</v>
      </c>
      <c r="E120" s="208">
        <v>38032</v>
      </c>
      <c r="F120" s="209">
        <v>1.4307407407407408E-2</v>
      </c>
    </row>
    <row r="121" spans="1:6" ht="15.75" customHeight="1">
      <c r="A121" s="207" t="s">
        <v>272</v>
      </c>
      <c r="B121" s="207" t="s">
        <v>297</v>
      </c>
      <c r="C121" s="207">
        <v>1989</v>
      </c>
      <c r="D121" s="207">
        <v>15</v>
      </c>
      <c r="E121" s="208">
        <v>38032</v>
      </c>
      <c r="F121" s="209">
        <v>1.4315046296296296E-2</v>
      </c>
    </row>
    <row r="122" spans="1:6" ht="15.75" customHeight="1">
      <c r="A122" s="206" t="s">
        <v>274</v>
      </c>
      <c r="B122" s="213" t="s">
        <v>299</v>
      </c>
      <c r="C122" s="206">
        <v>2000</v>
      </c>
      <c r="D122" s="214">
        <v>15</v>
      </c>
      <c r="E122" s="215">
        <v>42258</v>
      </c>
      <c r="F122" s="211">
        <v>1.4733796296296295E-2</v>
      </c>
    </row>
    <row r="123" spans="1:6" ht="15.75" customHeight="1">
      <c r="A123" s="207" t="s">
        <v>276</v>
      </c>
      <c r="B123" s="207" t="s">
        <v>291</v>
      </c>
      <c r="C123" s="207">
        <v>1987</v>
      </c>
      <c r="D123" s="207">
        <v>15</v>
      </c>
      <c r="E123" s="208">
        <v>37385</v>
      </c>
      <c r="F123" s="223">
        <v>1.5173611111111112E-2</v>
      </c>
    </row>
    <row r="124" spans="1:6" ht="15.75" customHeight="1">
      <c r="A124" s="206" t="s">
        <v>278</v>
      </c>
      <c r="B124" s="207" t="s">
        <v>307</v>
      </c>
      <c r="C124" s="207">
        <v>1999</v>
      </c>
      <c r="D124" s="207">
        <v>15</v>
      </c>
      <c r="E124" s="208">
        <v>41881</v>
      </c>
      <c r="F124" s="223">
        <v>1.5497685185185186E-2</v>
      </c>
    </row>
    <row r="125" spans="1:6" ht="15.75" customHeight="1">
      <c r="A125" s="207" t="s">
        <v>280</v>
      </c>
      <c r="B125" s="221" t="s">
        <v>311</v>
      </c>
      <c r="C125" s="221">
        <v>1996</v>
      </c>
      <c r="D125" s="191">
        <v>15</v>
      </c>
      <c r="E125" s="221">
        <v>2011</v>
      </c>
      <c r="F125" s="223">
        <v>1.5520833333333333E-2</v>
      </c>
    </row>
    <row r="126" spans="1:6" ht="15.75" customHeight="1">
      <c r="A126" s="206" t="s">
        <v>282</v>
      </c>
      <c r="B126" s="221" t="s">
        <v>315</v>
      </c>
      <c r="C126" s="221">
        <v>1998</v>
      </c>
      <c r="D126" s="191">
        <v>15</v>
      </c>
      <c r="E126" s="230">
        <v>41525</v>
      </c>
      <c r="F126" s="223">
        <v>1.5740740740740743E-2</v>
      </c>
    </row>
    <row r="127" spans="1:6" ht="15.75" customHeight="1">
      <c r="A127" s="207" t="s">
        <v>284</v>
      </c>
      <c r="B127" s="220" t="s">
        <v>323</v>
      </c>
      <c r="C127" s="220">
        <v>1995</v>
      </c>
      <c r="D127" s="191">
        <v>15</v>
      </c>
      <c r="E127" s="221">
        <v>2010</v>
      </c>
      <c r="F127" s="226">
        <v>1.0409722222222222</v>
      </c>
    </row>
    <row r="129" spans="1:6" ht="15.75" customHeight="1">
      <c r="A129" s="118" t="s">
        <v>258</v>
      </c>
      <c r="B129" s="204" t="s">
        <v>206</v>
      </c>
      <c r="C129" s="204" t="s">
        <v>259</v>
      </c>
      <c r="D129" s="204" t="s">
        <v>260</v>
      </c>
      <c r="E129" s="204" t="s">
        <v>261</v>
      </c>
      <c r="F129" s="205" t="s">
        <v>137</v>
      </c>
    </row>
    <row r="130" spans="1:6" ht="15.75" customHeight="1">
      <c r="A130" s="206" t="s">
        <v>91</v>
      </c>
      <c r="B130" s="207" t="s">
        <v>262</v>
      </c>
      <c r="C130" s="207">
        <v>1988</v>
      </c>
      <c r="D130" s="207">
        <v>16</v>
      </c>
      <c r="E130" s="208">
        <v>38295</v>
      </c>
      <c r="F130" s="209">
        <v>1.1728009259259257E-2</v>
      </c>
    </row>
    <row r="131" spans="1:6" ht="15.75" customHeight="1">
      <c r="A131" s="206" t="s">
        <v>92</v>
      </c>
      <c r="B131" s="213" t="s">
        <v>265</v>
      </c>
      <c r="C131" s="206">
        <v>1999</v>
      </c>
      <c r="D131" s="214">
        <v>16</v>
      </c>
      <c r="E131" s="215">
        <v>42258</v>
      </c>
      <c r="F131" s="211">
        <v>1.2280092592592592E-2</v>
      </c>
    </row>
    <row r="132" spans="1:6" ht="15.75" customHeight="1">
      <c r="A132" s="206" t="s">
        <v>93</v>
      </c>
      <c r="B132" s="191" t="s">
        <v>267</v>
      </c>
      <c r="C132" s="191">
        <v>1986</v>
      </c>
      <c r="D132" s="191">
        <v>16</v>
      </c>
      <c r="E132" s="216">
        <v>37385</v>
      </c>
      <c r="F132" s="217">
        <v>1.2430555555555554E-2</v>
      </c>
    </row>
    <row r="133" spans="1:6" ht="15.75" customHeight="1">
      <c r="A133" s="206" t="s">
        <v>94</v>
      </c>
      <c r="B133" s="212" t="s">
        <v>269</v>
      </c>
      <c r="C133" s="207">
        <v>1996</v>
      </c>
      <c r="D133" s="207">
        <v>16</v>
      </c>
      <c r="E133" s="210">
        <v>40999</v>
      </c>
      <c r="F133" s="211">
        <v>1.2650462962962962E-2</v>
      </c>
    </row>
    <row r="134" spans="1:6" ht="15.75" customHeight="1">
      <c r="A134" s="206" t="s">
        <v>95</v>
      </c>
      <c r="B134" s="191" t="s">
        <v>275</v>
      </c>
      <c r="C134" s="191">
        <v>1989</v>
      </c>
      <c r="D134" s="191">
        <v>16</v>
      </c>
      <c r="E134" s="216">
        <v>38295</v>
      </c>
      <c r="F134" s="217">
        <v>1.2931481481481481E-2</v>
      </c>
    </row>
    <row r="135" spans="1:6" ht="15.75" customHeight="1">
      <c r="A135" s="206" t="s">
        <v>96</v>
      </c>
      <c r="B135" s="220" t="s">
        <v>279</v>
      </c>
      <c r="C135" s="220">
        <v>1992</v>
      </c>
      <c r="D135" s="191">
        <v>16</v>
      </c>
      <c r="E135" s="221">
        <v>2008</v>
      </c>
      <c r="F135" s="217">
        <v>1.3275462962962963E-2</v>
      </c>
    </row>
    <row r="136" spans="1:6" ht="15.75" customHeight="1">
      <c r="A136" s="206" t="s">
        <v>97</v>
      </c>
      <c r="B136" s="191" t="s">
        <v>283</v>
      </c>
      <c r="C136" s="191">
        <v>1988</v>
      </c>
      <c r="D136" s="191">
        <v>16</v>
      </c>
      <c r="E136" s="208">
        <v>38086</v>
      </c>
      <c r="F136" s="209">
        <v>1.3518518518518518E-2</v>
      </c>
    </row>
    <row r="137" spans="1:6" ht="15.75" customHeight="1">
      <c r="A137" s="206" t="s">
        <v>98</v>
      </c>
      <c r="B137" s="191" t="s">
        <v>273</v>
      </c>
      <c r="C137" s="191">
        <v>1997</v>
      </c>
      <c r="D137" s="191">
        <v>16</v>
      </c>
      <c r="E137" s="208">
        <v>41525</v>
      </c>
      <c r="F137" s="223">
        <v>1.3634259259259257E-2</v>
      </c>
    </row>
    <row r="138" spans="1:6" ht="15.75" customHeight="1">
      <c r="A138" s="206" t="s">
        <v>270</v>
      </c>
      <c r="B138" s="207" t="s">
        <v>291</v>
      </c>
      <c r="C138" s="207">
        <v>1987</v>
      </c>
      <c r="D138" s="207">
        <v>16</v>
      </c>
      <c r="E138" s="208">
        <v>37906</v>
      </c>
      <c r="F138" s="223">
        <v>1.3900462962962962E-2</v>
      </c>
    </row>
    <row r="139" spans="1:6" ht="15.75" customHeight="1">
      <c r="A139" s="206" t="s">
        <v>272</v>
      </c>
      <c r="B139" s="212" t="s">
        <v>264</v>
      </c>
      <c r="C139" s="207">
        <v>1995</v>
      </c>
      <c r="D139" s="207">
        <v>16</v>
      </c>
      <c r="E139" s="210">
        <v>40614</v>
      </c>
      <c r="F139" s="211">
        <v>1.4293981481481482E-2</v>
      </c>
    </row>
    <row r="140" spans="1:6" ht="15.75" customHeight="1">
      <c r="A140" s="206" t="s">
        <v>274</v>
      </c>
      <c r="B140" s="220" t="s">
        <v>289</v>
      </c>
      <c r="C140" s="220">
        <v>1993</v>
      </c>
      <c r="D140" s="191">
        <v>16</v>
      </c>
      <c r="E140" s="221">
        <v>2009</v>
      </c>
      <c r="F140" s="211">
        <v>1.5648148148148151E-2</v>
      </c>
    </row>
    <row r="141" spans="1:6" ht="15.75" customHeight="1">
      <c r="A141" s="206" t="s">
        <v>276</v>
      </c>
      <c r="B141" s="213" t="s">
        <v>299</v>
      </c>
      <c r="C141" s="206">
        <v>2000</v>
      </c>
      <c r="D141" s="214">
        <v>16</v>
      </c>
      <c r="E141" s="215">
        <v>42608</v>
      </c>
      <c r="F141" s="211">
        <v>1.5841435185185184E-2</v>
      </c>
    </row>
    <row r="142" spans="1:6" ht="15.75" customHeight="1">
      <c r="A142" s="206" t="s">
        <v>278</v>
      </c>
      <c r="B142" s="212" t="s">
        <v>315</v>
      </c>
      <c r="C142" s="206">
        <v>1998</v>
      </c>
      <c r="D142" s="206">
        <v>16</v>
      </c>
      <c r="E142" s="210">
        <v>41659</v>
      </c>
      <c r="F142" s="211">
        <v>1.6296296296296295E-2</v>
      </c>
    </row>
    <row r="143" spans="1:6" ht="15.75" customHeight="1">
      <c r="A143" s="206" t="s">
        <v>280</v>
      </c>
      <c r="B143" s="212" t="s">
        <v>311</v>
      </c>
      <c r="C143" s="207">
        <v>1996</v>
      </c>
      <c r="D143" s="207">
        <v>16</v>
      </c>
      <c r="E143" s="210">
        <v>40911</v>
      </c>
      <c r="F143" s="211">
        <v>1.8333333333333333E-2</v>
      </c>
    </row>
    <row r="145" spans="1:6" ht="15.75" customHeight="1">
      <c r="A145" s="118" t="s">
        <v>258</v>
      </c>
      <c r="B145" s="204" t="s">
        <v>206</v>
      </c>
      <c r="C145" s="204" t="s">
        <v>259</v>
      </c>
      <c r="D145" s="204" t="s">
        <v>260</v>
      </c>
      <c r="E145" s="204" t="s">
        <v>261</v>
      </c>
      <c r="F145" s="205" t="s">
        <v>137</v>
      </c>
    </row>
    <row r="146" spans="1:6" ht="15.75" customHeight="1">
      <c r="A146" s="207" t="s">
        <v>91</v>
      </c>
      <c r="B146" s="212" t="s">
        <v>264</v>
      </c>
      <c r="C146" s="207">
        <v>1995</v>
      </c>
      <c r="D146" s="207">
        <v>17</v>
      </c>
      <c r="E146" s="210">
        <v>40999</v>
      </c>
      <c r="F146" s="211">
        <v>1.2060185185185186E-2</v>
      </c>
    </row>
    <row r="147" spans="1:6" ht="15.75" customHeight="1">
      <c r="A147" s="207" t="s">
        <v>92</v>
      </c>
      <c r="B147" s="191" t="s">
        <v>267</v>
      </c>
      <c r="C147" s="191">
        <v>1986</v>
      </c>
      <c r="D147" s="191">
        <v>17</v>
      </c>
      <c r="E147" s="216">
        <v>37906</v>
      </c>
      <c r="F147" s="217">
        <v>1.2499999999999999E-2</v>
      </c>
    </row>
    <row r="148" spans="1:6" ht="15.75" customHeight="1">
      <c r="A148" s="207" t="s">
        <v>93</v>
      </c>
      <c r="B148" s="213" t="s">
        <v>271</v>
      </c>
      <c r="C148" s="219">
        <v>1995</v>
      </c>
      <c r="D148" s="213">
        <v>17</v>
      </c>
      <c r="E148" s="215">
        <v>41196</v>
      </c>
      <c r="F148" s="211">
        <v>1.2708333333333334E-2</v>
      </c>
    </row>
    <row r="149" spans="1:6" ht="15.75" customHeight="1">
      <c r="A149" s="207" t="s">
        <v>94</v>
      </c>
      <c r="B149" s="212" t="s">
        <v>273</v>
      </c>
      <c r="C149" s="206">
        <v>1997</v>
      </c>
      <c r="D149" s="206">
        <v>17</v>
      </c>
      <c r="E149" s="210">
        <v>41659</v>
      </c>
      <c r="F149" s="211">
        <v>1.3125E-2</v>
      </c>
    </row>
    <row r="150" spans="1:6" ht="15.75" customHeight="1">
      <c r="A150" s="207" t="s">
        <v>95</v>
      </c>
      <c r="B150" s="212" t="s">
        <v>289</v>
      </c>
      <c r="C150" s="207">
        <v>1993</v>
      </c>
      <c r="D150" s="207">
        <v>17</v>
      </c>
      <c r="E150" s="210">
        <v>40502</v>
      </c>
      <c r="F150" s="211">
        <v>1.3819444444444445E-2</v>
      </c>
    </row>
    <row r="151" spans="1:6" ht="15.75" customHeight="1">
      <c r="A151" s="207" t="s">
        <v>96</v>
      </c>
      <c r="B151" s="207" t="s">
        <v>291</v>
      </c>
      <c r="C151" s="207">
        <v>1987</v>
      </c>
      <c r="D151" s="207">
        <v>17</v>
      </c>
      <c r="E151" s="208">
        <v>38032</v>
      </c>
      <c r="F151" s="223">
        <v>1.4249537037037035E-2</v>
      </c>
    </row>
    <row r="152" spans="1:6" ht="15.75" customHeight="1">
      <c r="A152" s="207" t="s">
        <v>97</v>
      </c>
      <c r="B152" s="207" t="s">
        <v>307</v>
      </c>
      <c r="C152" s="207">
        <v>1999</v>
      </c>
      <c r="D152" s="207">
        <v>17</v>
      </c>
      <c r="E152" s="208">
        <v>42608</v>
      </c>
      <c r="F152" s="223">
        <v>1.5737268518518518E-2</v>
      </c>
    </row>
    <row r="153" spans="1:6" ht="15.75" customHeight="1">
      <c r="A153" s="207" t="s">
        <v>98</v>
      </c>
      <c r="B153" s="207" t="s">
        <v>311</v>
      </c>
      <c r="C153" s="207">
        <v>1996</v>
      </c>
      <c r="D153" s="207">
        <v>17</v>
      </c>
      <c r="E153" s="210">
        <v>41525</v>
      </c>
      <c r="F153" s="223">
        <v>1.6157407407407409E-2</v>
      </c>
    </row>
    <row r="155" spans="1:6" ht="15.75" customHeight="1">
      <c r="A155" s="118" t="s">
        <v>258</v>
      </c>
      <c r="B155" s="204" t="s">
        <v>206</v>
      </c>
      <c r="C155" s="204" t="s">
        <v>259</v>
      </c>
      <c r="D155" s="204" t="s">
        <v>260</v>
      </c>
      <c r="E155" s="204" t="s">
        <v>261</v>
      </c>
      <c r="F155" s="205" t="s">
        <v>137</v>
      </c>
    </row>
    <row r="156" spans="1:6" ht="15.75" customHeight="1">
      <c r="A156" s="207" t="s">
        <v>91</v>
      </c>
      <c r="B156" s="207" t="s">
        <v>263</v>
      </c>
      <c r="C156" s="207">
        <v>1992</v>
      </c>
      <c r="D156" s="207">
        <v>19</v>
      </c>
      <c r="E156" s="210">
        <v>40548</v>
      </c>
      <c r="F156" s="211">
        <v>1.1828703703703704E-2</v>
      </c>
    </row>
    <row r="157" spans="1:6" ht="15.75" customHeight="1">
      <c r="A157" s="207" t="s">
        <v>92</v>
      </c>
      <c r="B157" s="207" t="s">
        <v>266</v>
      </c>
      <c r="C157" s="207">
        <v>1990</v>
      </c>
      <c r="D157" s="207">
        <v>21</v>
      </c>
      <c r="E157" s="224">
        <v>40548</v>
      </c>
      <c r="F157" s="225">
        <v>1.2418981481481482E-2</v>
      </c>
    </row>
    <row r="158" spans="1:6" ht="15.75" customHeight="1">
      <c r="A158" s="207" t="s">
        <v>93</v>
      </c>
      <c r="B158" s="207" t="s">
        <v>273</v>
      </c>
      <c r="C158" s="207">
        <v>1997</v>
      </c>
      <c r="D158" s="207">
        <v>18</v>
      </c>
      <c r="E158" s="224">
        <v>42119</v>
      </c>
      <c r="F158" s="225">
        <v>1.2766203703703703E-2</v>
      </c>
    </row>
    <row r="159" spans="1:6" ht="15.75" customHeight="1">
      <c r="A159" s="207" t="s">
        <v>94</v>
      </c>
      <c r="B159" s="191" t="s">
        <v>267</v>
      </c>
      <c r="C159" s="191">
        <v>1986</v>
      </c>
      <c r="D159" s="191">
        <v>18</v>
      </c>
      <c r="E159" s="216">
        <v>38032</v>
      </c>
      <c r="F159" s="217">
        <v>1.2849074074074074E-2</v>
      </c>
    </row>
    <row r="160" spans="1:6" ht="15.75" customHeight="1">
      <c r="A160" s="207" t="s">
        <v>95</v>
      </c>
      <c r="B160" s="212" t="s">
        <v>269</v>
      </c>
      <c r="C160" s="206">
        <v>1996</v>
      </c>
      <c r="D160" s="206">
        <v>18</v>
      </c>
      <c r="E160" s="210">
        <v>41659</v>
      </c>
      <c r="F160" s="211">
        <v>1.3113425925925926E-2</v>
      </c>
    </row>
    <row r="161" spans="1:6" ht="15.75" customHeight="1">
      <c r="A161" s="207" t="s">
        <v>96</v>
      </c>
      <c r="B161" s="220" t="s">
        <v>275</v>
      </c>
      <c r="C161" s="220">
        <v>1989</v>
      </c>
      <c r="D161" s="221">
        <v>19</v>
      </c>
      <c r="E161" s="221">
        <v>2008</v>
      </c>
      <c r="F161" s="217">
        <v>1.3564814814814816E-2</v>
      </c>
    </row>
    <row r="162" spans="1:6" ht="15.75" customHeight="1">
      <c r="A162" s="207" t="s">
        <v>97</v>
      </c>
      <c r="B162" s="212" t="s">
        <v>289</v>
      </c>
      <c r="C162" s="207">
        <v>1993</v>
      </c>
      <c r="D162" s="207">
        <v>18</v>
      </c>
      <c r="E162" s="210">
        <v>40548</v>
      </c>
      <c r="F162" s="211">
        <v>1.4768518518518519E-2</v>
      </c>
    </row>
    <row r="163" spans="1:6" ht="15.75" customHeight="1">
      <c r="A163" s="207" t="s">
        <v>98</v>
      </c>
      <c r="B163" s="207" t="s">
        <v>301</v>
      </c>
      <c r="C163" s="207"/>
      <c r="D163" s="207"/>
      <c r="E163" s="208">
        <v>37610</v>
      </c>
      <c r="F163" s="223">
        <v>1.4837962962962963E-2</v>
      </c>
    </row>
    <row r="164" spans="1:6" ht="15.75" customHeight="1">
      <c r="A164" s="207" t="s">
        <v>270</v>
      </c>
      <c r="B164" s="207" t="s">
        <v>309</v>
      </c>
      <c r="C164" s="207"/>
      <c r="D164" s="207"/>
      <c r="E164" s="208">
        <v>38032</v>
      </c>
      <c r="F164" s="209">
        <v>1.55E-2</v>
      </c>
    </row>
    <row r="165" spans="1:6" ht="15.75" customHeight="1">
      <c r="A165" s="207" t="s">
        <v>272</v>
      </c>
      <c r="B165" s="212" t="s">
        <v>311</v>
      </c>
      <c r="C165" s="206">
        <v>1996</v>
      </c>
      <c r="D165" s="206">
        <v>18</v>
      </c>
      <c r="E165" s="210">
        <v>41659</v>
      </c>
      <c r="F165" s="211">
        <v>1.7094907407407409E-2</v>
      </c>
    </row>
  </sheetData>
  <mergeCells count="4">
    <mergeCell ref="B2:F2"/>
    <mergeCell ref="A3:F3"/>
    <mergeCell ref="A5:F5"/>
    <mergeCell ref="A1:F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workbookViewId="0">
      <selection activeCell="H3" sqref="H3"/>
    </sheetView>
  </sheetViews>
  <sheetFormatPr baseColWidth="10" defaultRowHeight="15"/>
  <cols>
    <col min="1" max="1" width="5.5703125" style="202" customWidth="1"/>
    <col min="2" max="2" width="18.85546875" style="238" bestFit="1" customWidth="1"/>
    <col min="3" max="3" width="13" style="238" customWidth="1"/>
    <col min="4" max="4" width="5.5703125" style="238" bestFit="1" customWidth="1"/>
    <col min="5" max="5" width="11.28515625" style="238" bestFit="1" customWidth="1"/>
    <col min="6" max="6" width="9" style="239" bestFit="1" customWidth="1"/>
    <col min="7" max="7" width="8.140625" style="202" bestFit="1" customWidth="1"/>
    <col min="8" max="8" width="19.28515625" style="202" bestFit="1" customWidth="1"/>
    <col min="9" max="9" width="5" style="202" bestFit="1" customWidth="1"/>
    <col min="10" max="10" width="3" style="233" bestFit="1" customWidth="1"/>
    <col min="11" max="11" width="10.140625" style="202" bestFit="1" customWidth="1"/>
    <col min="12" max="13" width="8.140625" style="202" bestFit="1" customWidth="1"/>
    <col min="14" max="256" width="11.42578125" style="202"/>
    <col min="257" max="257" width="5.5703125" style="202" customWidth="1"/>
    <col min="258" max="258" width="18.85546875" style="202" bestFit="1" customWidth="1"/>
    <col min="259" max="259" width="13" style="202" customWidth="1"/>
    <col min="260" max="260" width="5.5703125" style="202" bestFit="1" customWidth="1"/>
    <col min="261" max="261" width="11.28515625" style="202" bestFit="1" customWidth="1"/>
    <col min="262" max="262" width="9" style="202" bestFit="1" customWidth="1"/>
    <col min="263" max="263" width="8.140625" style="202" bestFit="1" customWidth="1"/>
    <col min="264" max="264" width="19.28515625" style="202" bestFit="1" customWidth="1"/>
    <col min="265" max="265" width="5" style="202" bestFit="1" customWidth="1"/>
    <col min="266" max="266" width="3" style="202" bestFit="1" customWidth="1"/>
    <col min="267" max="267" width="10.140625" style="202" bestFit="1" customWidth="1"/>
    <col min="268" max="269" width="8.140625" style="202" bestFit="1" customWidth="1"/>
    <col min="270" max="512" width="11.42578125" style="202"/>
    <col min="513" max="513" width="5.5703125" style="202" customWidth="1"/>
    <col min="514" max="514" width="18.85546875" style="202" bestFit="1" customWidth="1"/>
    <col min="515" max="515" width="13" style="202" customWidth="1"/>
    <col min="516" max="516" width="5.5703125" style="202" bestFit="1" customWidth="1"/>
    <col min="517" max="517" width="11.28515625" style="202" bestFit="1" customWidth="1"/>
    <col min="518" max="518" width="9" style="202" bestFit="1" customWidth="1"/>
    <col min="519" max="519" width="8.140625" style="202" bestFit="1" customWidth="1"/>
    <col min="520" max="520" width="19.28515625" style="202" bestFit="1" customWidth="1"/>
    <col min="521" max="521" width="5" style="202" bestFit="1" customWidth="1"/>
    <col min="522" max="522" width="3" style="202" bestFit="1" customWidth="1"/>
    <col min="523" max="523" width="10.140625" style="202" bestFit="1" customWidth="1"/>
    <col min="524" max="525" width="8.140625" style="202" bestFit="1" customWidth="1"/>
    <col min="526" max="768" width="11.42578125" style="202"/>
    <col min="769" max="769" width="5.5703125" style="202" customWidth="1"/>
    <col min="770" max="770" width="18.85546875" style="202" bestFit="1" customWidth="1"/>
    <col min="771" max="771" width="13" style="202" customWidth="1"/>
    <col min="772" max="772" width="5.5703125" style="202" bestFit="1" customWidth="1"/>
    <col min="773" max="773" width="11.28515625" style="202" bestFit="1" customWidth="1"/>
    <col min="774" max="774" width="9" style="202" bestFit="1" customWidth="1"/>
    <col min="775" max="775" width="8.140625" style="202" bestFit="1" customWidth="1"/>
    <col min="776" max="776" width="19.28515625" style="202" bestFit="1" customWidth="1"/>
    <col min="777" max="777" width="5" style="202" bestFit="1" customWidth="1"/>
    <col min="778" max="778" width="3" style="202" bestFit="1" customWidth="1"/>
    <col min="779" max="779" width="10.140625" style="202" bestFit="1" customWidth="1"/>
    <col min="780" max="781" width="8.140625" style="202" bestFit="1" customWidth="1"/>
    <col min="782" max="1024" width="11.42578125" style="202"/>
    <col min="1025" max="1025" width="5.5703125" style="202" customWidth="1"/>
    <col min="1026" max="1026" width="18.85546875" style="202" bestFit="1" customWidth="1"/>
    <col min="1027" max="1027" width="13" style="202" customWidth="1"/>
    <col min="1028" max="1028" width="5.5703125" style="202" bestFit="1" customWidth="1"/>
    <col min="1029" max="1029" width="11.28515625" style="202" bestFit="1" customWidth="1"/>
    <col min="1030" max="1030" width="9" style="202" bestFit="1" customWidth="1"/>
    <col min="1031" max="1031" width="8.140625" style="202" bestFit="1" customWidth="1"/>
    <col min="1032" max="1032" width="19.28515625" style="202" bestFit="1" customWidth="1"/>
    <col min="1033" max="1033" width="5" style="202" bestFit="1" customWidth="1"/>
    <col min="1034" max="1034" width="3" style="202" bestFit="1" customWidth="1"/>
    <col min="1035" max="1035" width="10.140625" style="202" bestFit="1" customWidth="1"/>
    <col min="1036" max="1037" width="8.140625" style="202" bestFit="1" customWidth="1"/>
    <col min="1038" max="1280" width="11.42578125" style="202"/>
    <col min="1281" max="1281" width="5.5703125" style="202" customWidth="1"/>
    <col min="1282" max="1282" width="18.85546875" style="202" bestFit="1" customWidth="1"/>
    <col min="1283" max="1283" width="13" style="202" customWidth="1"/>
    <col min="1284" max="1284" width="5.5703125" style="202" bestFit="1" customWidth="1"/>
    <col min="1285" max="1285" width="11.28515625" style="202" bestFit="1" customWidth="1"/>
    <col min="1286" max="1286" width="9" style="202" bestFit="1" customWidth="1"/>
    <col min="1287" max="1287" width="8.140625" style="202" bestFit="1" customWidth="1"/>
    <col min="1288" max="1288" width="19.28515625" style="202" bestFit="1" customWidth="1"/>
    <col min="1289" max="1289" width="5" style="202" bestFit="1" customWidth="1"/>
    <col min="1290" max="1290" width="3" style="202" bestFit="1" customWidth="1"/>
    <col min="1291" max="1291" width="10.140625" style="202" bestFit="1" customWidth="1"/>
    <col min="1292" max="1293" width="8.140625" style="202" bestFit="1" customWidth="1"/>
    <col min="1294" max="1536" width="11.42578125" style="202"/>
    <col min="1537" max="1537" width="5.5703125" style="202" customWidth="1"/>
    <col min="1538" max="1538" width="18.85546875" style="202" bestFit="1" customWidth="1"/>
    <col min="1539" max="1539" width="13" style="202" customWidth="1"/>
    <col min="1540" max="1540" width="5.5703125" style="202" bestFit="1" customWidth="1"/>
    <col min="1541" max="1541" width="11.28515625" style="202" bestFit="1" customWidth="1"/>
    <col min="1542" max="1542" width="9" style="202" bestFit="1" customWidth="1"/>
    <col min="1543" max="1543" width="8.140625" style="202" bestFit="1" customWidth="1"/>
    <col min="1544" max="1544" width="19.28515625" style="202" bestFit="1" customWidth="1"/>
    <col min="1545" max="1545" width="5" style="202" bestFit="1" customWidth="1"/>
    <col min="1546" max="1546" width="3" style="202" bestFit="1" customWidth="1"/>
    <col min="1547" max="1547" width="10.140625" style="202" bestFit="1" customWidth="1"/>
    <col min="1548" max="1549" width="8.140625" style="202" bestFit="1" customWidth="1"/>
    <col min="1550" max="1792" width="11.42578125" style="202"/>
    <col min="1793" max="1793" width="5.5703125" style="202" customWidth="1"/>
    <col min="1794" max="1794" width="18.85546875" style="202" bestFit="1" customWidth="1"/>
    <col min="1795" max="1795" width="13" style="202" customWidth="1"/>
    <col min="1796" max="1796" width="5.5703125" style="202" bestFit="1" customWidth="1"/>
    <col min="1797" max="1797" width="11.28515625" style="202" bestFit="1" customWidth="1"/>
    <col min="1798" max="1798" width="9" style="202" bestFit="1" customWidth="1"/>
    <col min="1799" max="1799" width="8.140625" style="202" bestFit="1" customWidth="1"/>
    <col min="1800" max="1800" width="19.28515625" style="202" bestFit="1" customWidth="1"/>
    <col min="1801" max="1801" width="5" style="202" bestFit="1" customWidth="1"/>
    <col min="1802" max="1802" width="3" style="202" bestFit="1" customWidth="1"/>
    <col min="1803" max="1803" width="10.140625" style="202" bestFit="1" customWidth="1"/>
    <col min="1804" max="1805" width="8.140625" style="202" bestFit="1" customWidth="1"/>
    <col min="1806" max="2048" width="11.42578125" style="202"/>
    <col min="2049" max="2049" width="5.5703125" style="202" customWidth="1"/>
    <col min="2050" max="2050" width="18.85546875" style="202" bestFit="1" customWidth="1"/>
    <col min="2051" max="2051" width="13" style="202" customWidth="1"/>
    <col min="2052" max="2052" width="5.5703125" style="202" bestFit="1" customWidth="1"/>
    <col min="2053" max="2053" width="11.28515625" style="202" bestFit="1" customWidth="1"/>
    <col min="2054" max="2054" width="9" style="202" bestFit="1" customWidth="1"/>
    <col min="2055" max="2055" width="8.140625" style="202" bestFit="1" customWidth="1"/>
    <col min="2056" max="2056" width="19.28515625" style="202" bestFit="1" customWidth="1"/>
    <col min="2057" max="2057" width="5" style="202" bestFit="1" customWidth="1"/>
    <col min="2058" max="2058" width="3" style="202" bestFit="1" customWidth="1"/>
    <col min="2059" max="2059" width="10.140625" style="202" bestFit="1" customWidth="1"/>
    <col min="2060" max="2061" width="8.140625" style="202" bestFit="1" customWidth="1"/>
    <col min="2062" max="2304" width="11.42578125" style="202"/>
    <col min="2305" max="2305" width="5.5703125" style="202" customWidth="1"/>
    <col min="2306" max="2306" width="18.85546875" style="202" bestFit="1" customWidth="1"/>
    <col min="2307" max="2307" width="13" style="202" customWidth="1"/>
    <col min="2308" max="2308" width="5.5703125" style="202" bestFit="1" customWidth="1"/>
    <col min="2309" max="2309" width="11.28515625" style="202" bestFit="1" customWidth="1"/>
    <col min="2310" max="2310" width="9" style="202" bestFit="1" customWidth="1"/>
    <col min="2311" max="2311" width="8.140625" style="202" bestFit="1" customWidth="1"/>
    <col min="2312" max="2312" width="19.28515625" style="202" bestFit="1" customWidth="1"/>
    <col min="2313" max="2313" width="5" style="202" bestFit="1" customWidth="1"/>
    <col min="2314" max="2314" width="3" style="202" bestFit="1" customWidth="1"/>
    <col min="2315" max="2315" width="10.140625" style="202" bestFit="1" customWidth="1"/>
    <col min="2316" max="2317" width="8.140625" style="202" bestFit="1" customWidth="1"/>
    <col min="2318" max="2560" width="11.42578125" style="202"/>
    <col min="2561" max="2561" width="5.5703125" style="202" customWidth="1"/>
    <col min="2562" max="2562" width="18.85546875" style="202" bestFit="1" customWidth="1"/>
    <col min="2563" max="2563" width="13" style="202" customWidth="1"/>
    <col min="2564" max="2564" width="5.5703125" style="202" bestFit="1" customWidth="1"/>
    <col min="2565" max="2565" width="11.28515625" style="202" bestFit="1" customWidth="1"/>
    <col min="2566" max="2566" width="9" style="202" bestFit="1" customWidth="1"/>
    <col min="2567" max="2567" width="8.140625" style="202" bestFit="1" customWidth="1"/>
    <col min="2568" max="2568" width="19.28515625" style="202" bestFit="1" customWidth="1"/>
    <col min="2569" max="2569" width="5" style="202" bestFit="1" customWidth="1"/>
    <col min="2570" max="2570" width="3" style="202" bestFit="1" customWidth="1"/>
    <col min="2571" max="2571" width="10.140625" style="202" bestFit="1" customWidth="1"/>
    <col min="2572" max="2573" width="8.140625" style="202" bestFit="1" customWidth="1"/>
    <col min="2574" max="2816" width="11.42578125" style="202"/>
    <col min="2817" max="2817" width="5.5703125" style="202" customWidth="1"/>
    <col min="2818" max="2818" width="18.85546875" style="202" bestFit="1" customWidth="1"/>
    <col min="2819" max="2819" width="13" style="202" customWidth="1"/>
    <col min="2820" max="2820" width="5.5703125" style="202" bestFit="1" customWidth="1"/>
    <col min="2821" max="2821" width="11.28515625" style="202" bestFit="1" customWidth="1"/>
    <col min="2822" max="2822" width="9" style="202" bestFit="1" customWidth="1"/>
    <col min="2823" max="2823" width="8.140625" style="202" bestFit="1" customWidth="1"/>
    <col min="2824" max="2824" width="19.28515625" style="202" bestFit="1" customWidth="1"/>
    <col min="2825" max="2825" width="5" style="202" bestFit="1" customWidth="1"/>
    <col min="2826" max="2826" width="3" style="202" bestFit="1" customWidth="1"/>
    <col min="2827" max="2827" width="10.140625" style="202" bestFit="1" customWidth="1"/>
    <col min="2828" max="2829" width="8.140625" style="202" bestFit="1" customWidth="1"/>
    <col min="2830" max="3072" width="11.42578125" style="202"/>
    <col min="3073" max="3073" width="5.5703125" style="202" customWidth="1"/>
    <col min="3074" max="3074" width="18.85546875" style="202" bestFit="1" customWidth="1"/>
    <col min="3075" max="3075" width="13" style="202" customWidth="1"/>
    <col min="3076" max="3076" width="5.5703125" style="202" bestFit="1" customWidth="1"/>
    <col min="3077" max="3077" width="11.28515625" style="202" bestFit="1" customWidth="1"/>
    <col min="3078" max="3078" width="9" style="202" bestFit="1" customWidth="1"/>
    <col min="3079" max="3079" width="8.140625" style="202" bestFit="1" customWidth="1"/>
    <col min="3080" max="3080" width="19.28515625" style="202" bestFit="1" customWidth="1"/>
    <col min="3081" max="3081" width="5" style="202" bestFit="1" customWidth="1"/>
    <col min="3082" max="3082" width="3" style="202" bestFit="1" customWidth="1"/>
    <col min="3083" max="3083" width="10.140625" style="202" bestFit="1" customWidth="1"/>
    <col min="3084" max="3085" width="8.140625" style="202" bestFit="1" customWidth="1"/>
    <col min="3086" max="3328" width="11.42578125" style="202"/>
    <col min="3329" max="3329" width="5.5703125" style="202" customWidth="1"/>
    <col min="3330" max="3330" width="18.85546875" style="202" bestFit="1" customWidth="1"/>
    <col min="3331" max="3331" width="13" style="202" customWidth="1"/>
    <col min="3332" max="3332" width="5.5703125" style="202" bestFit="1" customWidth="1"/>
    <col min="3333" max="3333" width="11.28515625" style="202" bestFit="1" customWidth="1"/>
    <col min="3334" max="3334" width="9" style="202" bestFit="1" customWidth="1"/>
    <col min="3335" max="3335" width="8.140625" style="202" bestFit="1" customWidth="1"/>
    <col min="3336" max="3336" width="19.28515625" style="202" bestFit="1" customWidth="1"/>
    <col min="3337" max="3337" width="5" style="202" bestFit="1" customWidth="1"/>
    <col min="3338" max="3338" width="3" style="202" bestFit="1" customWidth="1"/>
    <col min="3339" max="3339" width="10.140625" style="202" bestFit="1" customWidth="1"/>
    <col min="3340" max="3341" width="8.140625" style="202" bestFit="1" customWidth="1"/>
    <col min="3342" max="3584" width="11.42578125" style="202"/>
    <col min="3585" max="3585" width="5.5703125" style="202" customWidth="1"/>
    <col min="3586" max="3586" width="18.85546875" style="202" bestFit="1" customWidth="1"/>
    <col min="3587" max="3587" width="13" style="202" customWidth="1"/>
    <col min="3588" max="3588" width="5.5703125" style="202" bestFit="1" customWidth="1"/>
    <col min="3589" max="3589" width="11.28515625" style="202" bestFit="1" customWidth="1"/>
    <col min="3590" max="3590" width="9" style="202" bestFit="1" customWidth="1"/>
    <col min="3591" max="3591" width="8.140625" style="202" bestFit="1" customWidth="1"/>
    <col min="3592" max="3592" width="19.28515625" style="202" bestFit="1" customWidth="1"/>
    <col min="3593" max="3593" width="5" style="202" bestFit="1" customWidth="1"/>
    <col min="3594" max="3594" width="3" style="202" bestFit="1" customWidth="1"/>
    <col min="3595" max="3595" width="10.140625" style="202" bestFit="1" customWidth="1"/>
    <col min="3596" max="3597" width="8.140625" style="202" bestFit="1" customWidth="1"/>
    <col min="3598" max="3840" width="11.42578125" style="202"/>
    <col min="3841" max="3841" width="5.5703125" style="202" customWidth="1"/>
    <col min="3842" max="3842" width="18.85546875" style="202" bestFit="1" customWidth="1"/>
    <col min="3843" max="3843" width="13" style="202" customWidth="1"/>
    <col min="3844" max="3844" width="5.5703125" style="202" bestFit="1" customWidth="1"/>
    <col min="3845" max="3845" width="11.28515625" style="202" bestFit="1" customWidth="1"/>
    <col min="3846" max="3846" width="9" style="202" bestFit="1" customWidth="1"/>
    <col min="3847" max="3847" width="8.140625" style="202" bestFit="1" customWidth="1"/>
    <col min="3848" max="3848" width="19.28515625" style="202" bestFit="1" customWidth="1"/>
    <col min="3849" max="3849" width="5" style="202" bestFit="1" customWidth="1"/>
    <col min="3850" max="3850" width="3" style="202" bestFit="1" customWidth="1"/>
    <col min="3851" max="3851" width="10.140625" style="202" bestFit="1" customWidth="1"/>
    <col min="3852" max="3853" width="8.140625" style="202" bestFit="1" customWidth="1"/>
    <col min="3854" max="4096" width="11.42578125" style="202"/>
    <col min="4097" max="4097" width="5.5703125" style="202" customWidth="1"/>
    <col min="4098" max="4098" width="18.85546875" style="202" bestFit="1" customWidth="1"/>
    <col min="4099" max="4099" width="13" style="202" customWidth="1"/>
    <col min="4100" max="4100" width="5.5703125" style="202" bestFit="1" customWidth="1"/>
    <col min="4101" max="4101" width="11.28515625" style="202" bestFit="1" customWidth="1"/>
    <col min="4102" max="4102" width="9" style="202" bestFit="1" customWidth="1"/>
    <col min="4103" max="4103" width="8.140625" style="202" bestFit="1" customWidth="1"/>
    <col min="4104" max="4104" width="19.28515625" style="202" bestFit="1" customWidth="1"/>
    <col min="4105" max="4105" width="5" style="202" bestFit="1" customWidth="1"/>
    <col min="4106" max="4106" width="3" style="202" bestFit="1" customWidth="1"/>
    <col min="4107" max="4107" width="10.140625" style="202" bestFit="1" customWidth="1"/>
    <col min="4108" max="4109" width="8.140625" style="202" bestFit="1" customWidth="1"/>
    <col min="4110" max="4352" width="11.42578125" style="202"/>
    <col min="4353" max="4353" width="5.5703125" style="202" customWidth="1"/>
    <col min="4354" max="4354" width="18.85546875" style="202" bestFit="1" customWidth="1"/>
    <col min="4355" max="4355" width="13" style="202" customWidth="1"/>
    <col min="4356" max="4356" width="5.5703125" style="202" bestFit="1" customWidth="1"/>
    <col min="4357" max="4357" width="11.28515625" style="202" bestFit="1" customWidth="1"/>
    <col min="4358" max="4358" width="9" style="202" bestFit="1" customWidth="1"/>
    <col min="4359" max="4359" width="8.140625" style="202" bestFit="1" customWidth="1"/>
    <col min="4360" max="4360" width="19.28515625" style="202" bestFit="1" customWidth="1"/>
    <col min="4361" max="4361" width="5" style="202" bestFit="1" customWidth="1"/>
    <col min="4362" max="4362" width="3" style="202" bestFit="1" customWidth="1"/>
    <col min="4363" max="4363" width="10.140625" style="202" bestFit="1" customWidth="1"/>
    <col min="4364" max="4365" width="8.140625" style="202" bestFit="1" customWidth="1"/>
    <col min="4366" max="4608" width="11.42578125" style="202"/>
    <col min="4609" max="4609" width="5.5703125" style="202" customWidth="1"/>
    <col min="4610" max="4610" width="18.85546875" style="202" bestFit="1" customWidth="1"/>
    <col min="4611" max="4611" width="13" style="202" customWidth="1"/>
    <col min="4612" max="4612" width="5.5703125" style="202" bestFit="1" customWidth="1"/>
    <col min="4613" max="4613" width="11.28515625" style="202" bestFit="1" customWidth="1"/>
    <col min="4614" max="4614" width="9" style="202" bestFit="1" customWidth="1"/>
    <col min="4615" max="4615" width="8.140625" style="202" bestFit="1" customWidth="1"/>
    <col min="4616" max="4616" width="19.28515625" style="202" bestFit="1" customWidth="1"/>
    <col min="4617" max="4617" width="5" style="202" bestFit="1" customWidth="1"/>
    <col min="4618" max="4618" width="3" style="202" bestFit="1" customWidth="1"/>
    <col min="4619" max="4619" width="10.140625" style="202" bestFit="1" customWidth="1"/>
    <col min="4620" max="4621" width="8.140625" style="202" bestFit="1" customWidth="1"/>
    <col min="4622" max="4864" width="11.42578125" style="202"/>
    <col min="4865" max="4865" width="5.5703125" style="202" customWidth="1"/>
    <col min="4866" max="4866" width="18.85546875" style="202" bestFit="1" customWidth="1"/>
    <col min="4867" max="4867" width="13" style="202" customWidth="1"/>
    <col min="4868" max="4868" width="5.5703125" style="202" bestFit="1" customWidth="1"/>
    <col min="4869" max="4869" width="11.28515625" style="202" bestFit="1" customWidth="1"/>
    <col min="4870" max="4870" width="9" style="202" bestFit="1" customWidth="1"/>
    <col min="4871" max="4871" width="8.140625" style="202" bestFit="1" customWidth="1"/>
    <col min="4872" max="4872" width="19.28515625" style="202" bestFit="1" customWidth="1"/>
    <col min="4873" max="4873" width="5" style="202" bestFit="1" customWidth="1"/>
    <col min="4874" max="4874" width="3" style="202" bestFit="1" customWidth="1"/>
    <col min="4875" max="4875" width="10.140625" style="202" bestFit="1" customWidth="1"/>
    <col min="4876" max="4877" width="8.140625" style="202" bestFit="1" customWidth="1"/>
    <col min="4878" max="5120" width="11.42578125" style="202"/>
    <col min="5121" max="5121" width="5.5703125" style="202" customWidth="1"/>
    <col min="5122" max="5122" width="18.85546875" style="202" bestFit="1" customWidth="1"/>
    <col min="5123" max="5123" width="13" style="202" customWidth="1"/>
    <col min="5124" max="5124" width="5.5703125" style="202" bestFit="1" customWidth="1"/>
    <col min="5125" max="5125" width="11.28515625" style="202" bestFit="1" customWidth="1"/>
    <col min="5126" max="5126" width="9" style="202" bestFit="1" customWidth="1"/>
    <col min="5127" max="5127" width="8.140625" style="202" bestFit="1" customWidth="1"/>
    <col min="5128" max="5128" width="19.28515625" style="202" bestFit="1" customWidth="1"/>
    <col min="5129" max="5129" width="5" style="202" bestFit="1" customWidth="1"/>
    <col min="5130" max="5130" width="3" style="202" bestFit="1" customWidth="1"/>
    <col min="5131" max="5131" width="10.140625" style="202" bestFit="1" customWidth="1"/>
    <col min="5132" max="5133" width="8.140625" style="202" bestFit="1" customWidth="1"/>
    <col min="5134" max="5376" width="11.42578125" style="202"/>
    <col min="5377" max="5377" width="5.5703125" style="202" customWidth="1"/>
    <col min="5378" max="5378" width="18.85546875" style="202" bestFit="1" customWidth="1"/>
    <col min="5379" max="5379" width="13" style="202" customWidth="1"/>
    <col min="5380" max="5380" width="5.5703125" style="202" bestFit="1" customWidth="1"/>
    <col min="5381" max="5381" width="11.28515625" style="202" bestFit="1" customWidth="1"/>
    <col min="5382" max="5382" width="9" style="202" bestFit="1" customWidth="1"/>
    <col min="5383" max="5383" width="8.140625" style="202" bestFit="1" customWidth="1"/>
    <col min="5384" max="5384" width="19.28515625" style="202" bestFit="1" customWidth="1"/>
    <col min="5385" max="5385" width="5" style="202" bestFit="1" customWidth="1"/>
    <col min="5386" max="5386" width="3" style="202" bestFit="1" customWidth="1"/>
    <col min="5387" max="5387" width="10.140625" style="202" bestFit="1" customWidth="1"/>
    <col min="5388" max="5389" width="8.140625" style="202" bestFit="1" customWidth="1"/>
    <col min="5390" max="5632" width="11.42578125" style="202"/>
    <col min="5633" max="5633" width="5.5703125" style="202" customWidth="1"/>
    <col min="5634" max="5634" width="18.85546875" style="202" bestFit="1" customWidth="1"/>
    <col min="5635" max="5635" width="13" style="202" customWidth="1"/>
    <col min="5636" max="5636" width="5.5703125" style="202" bestFit="1" customWidth="1"/>
    <col min="5637" max="5637" width="11.28515625" style="202" bestFit="1" customWidth="1"/>
    <col min="5638" max="5638" width="9" style="202" bestFit="1" customWidth="1"/>
    <col min="5639" max="5639" width="8.140625" style="202" bestFit="1" customWidth="1"/>
    <col min="5640" max="5640" width="19.28515625" style="202" bestFit="1" customWidth="1"/>
    <col min="5641" max="5641" width="5" style="202" bestFit="1" customWidth="1"/>
    <col min="5642" max="5642" width="3" style="202" bestFit="1" customWidth="1"/>
    <col min="5643" max="5643" width="10.140625" style="202" bestFit="1" customWidth="1"/>
    <col min="5644" max="5645" width="8.140625" style="202" bestFit="1" customWidth="1"/>
    <col min="5646" max="5888" width="11.42578125" style="202"/>
    <col min="5889" max="5889" width="5.5703125" style="202" customWidth="1"/>
    <col min="5890" max="5890" width="18.85546875" style="202" bestFit="1" customWidth="1"/>
    <col min="5891" max="5891" width="13" style="202" customWidth="1"/>
    <col min="5892" max="5892" width="5.5703125" style="202" bestFit="1" customWidth="1"/>
    <col min="5893" max="5893" width="11.28515625" style="202" bestFit="1" customWidth="1"/>
    <col min="5894" max="5894" width="9" style="202" bestFit="1" customWidth="1"/>
    <col min="5895" max="5895" width="8.140625" style="202" bestFit="1" customWidth="1"/>
    <col min="5896" max="5896" width="19.28515625" style="202" bestFit="1" customWidth="1"/>
    <col min="5897" max="5897" width="5" style="202" bestFit="1" customWidth="1"/>
    <col min="5898" max="5898" width="3" style="202" bestFit="1" customWidth="1"/>
    <col min="5899" max="5899" width="10.140625" style="202" bestFit="1" customWidth="1"/>
    <col min="5900" max="5901" width="8.140625" style="202" bestFit="1" customWidth="1"/>
    <col min="5902" max="6144" width="11.42578125" style="202"/>
    <col min="6145" max="6145" width="5.5703125" style="202" customWidth="1"/>
    <col min="6146" max="6146" width="18.85546875" style="202" bestFit="1" customWidth="1"/>
    <col min="6147" max="6147" width="13" style="202" customWidth="1"/>
    <col min="6148" max="6148" width="5.5703125" style="202" bestFit="1" customWidth="1"/>
    <col min="6149" max="6149" width="11.28515625" style="202" bestFit="1" customWidth="1"/>
    <col min="6150" max="6150" width="9" style="202" bestFit="1" customWidth="1"/>
    <col min="6151" max="6151" width="8.140625" style="202" bestFit="1" customWidth="1"/>
    <col min="6152" max="6152" width="19.28515625" style="202" bestFit="1" customWidth="1"/>
    <col min="6153" max="6153" width="5" style="202" bestFit="1" customWidth="1"/>
    <col min="6154" max="6154" width="3" style="202" bestFit="1" customWidth="1"/>
    <col min="6155" max="6155" width="10.140625" style="202" bestFit="1" customWidth="1"/>
    <col min="6156" max="6157" width="8.140625" style="202" bestFit="1" customWidth="1"/>
    <col min="6158" max="6400" width="11.42578125" style="202"/>
    <col min="6401" max="6401" width="5.5703125" style="202" customWidth="1"/>
    <col min="6402" max="6402" width="18.85546875" style="202" bestFit="1" customWidth="1"/>
    <col min="6403" max="6403" width="13" style="202" customWidth="1"/>
    <col min="6404" max="6404" width="5.5703125" style="202" bestFit="1" customWidth="1"/>
    <col min="6405" max="6405" width="11.28515625" style="202" bestFit="1" customWidth="1"/>
    <col min="6406" max="6406" width="9" style="202" bestFit="1" customWidth="1"/>
    <col min="6407" max="6407" width="8.140625" style="202" bestFit="1" customWidth="1"/>
    <col min="6408" max="6408" width="19.28515625" style="202" bestFit="1" customWidth="1"/>
    <col min="6409" max="6409" width="5" style="202" bestFit="1" customWidth="1"/>
    <col min="6410" max="6410" width="3" style="202" bestFit="1" customWidth="1"/>
    <col min="6411" max="6411" width="10.140625" style="202" bestFit="1" customWidth="1"/>
    <col min="6412" max="6413" width="8.140625" style="202" bestFit="1" customWidth="1"/>
    <col min="6414" max="6656" width="11.42578125" style="202"/>
    <col min="6657" max="6657" width="5.5703125" style="202" customWidth="1"/>
    <col min="6658" max="6658" width="18.85546875" style="202" bestFit="1" customWidth="1"/>
    <col min="6659" max="6659" width="13" style="202" customWidth="1"/>
    <col min="6660" max="6660" width="5.5703125" style="202" bestFit="1" customWidth="1"/>
    <col min="6661" max="6661" width="11.28515625" style="202" bestFit="1" customWidth="1"/>
    <col min="6662" max="6662" width="9" style="202" bestFit="1" customWidth="1"/>
    <col min="6663" max="6663" width="8.140625" style="202" bestFit="1" customWidth="1"/>
    <col min="6664" max="6664" width="19.28515625" style="202" bestFit="1" customWidth="1"/>
    <col min="6665" max="6665" width="5" style="202" bestFit="1" customWidth="1"/>
    <col min="6666" max="6666" width="3" style="202" bestFit="1" customWidth="1"/>
    <col min="6667" max="6667" width="10.140625" style="202" bestFit="1" customWidth="1"/>
    <col min="6668" max="6669" width="8.140625" style="202" bestFit="1" customWidth="1"/>
    <col min="6670" max="6912" width="11.42578125" style="202"/>
    <col min="6913" max="6913" width="5.5703125" style="202" customWidth="1"/>
    <col min="6914" max="6914" width="18.85546875" style="202" bestFit="1" customWidth="1"/>
    <col min="6915" max="6915" width="13" style="202" customWidth="1"/>
    <col min="6916" max="6916" width="5.5703125" style="202" bestFit="1" customWidth="1"/>
    <col min="6917" max="6917" width="11.28515625" style="202" bestFit="1" customWidth="1"/>
    <col min="6918" max="6918" width="9" style="202" bestFit="1" customWidth="1"/>
    <col min="6919" max="6919" width="8.140625" style="202" bestFit="1" customWidth="1"/>
    <col min="6920" max="6920" width="19.28515625" style="202" bestFit="1" customWidth="1"/>
    <col min="6921" max="6921" width="5" style="202" bestFit="1" customWidth="1"/>
    <col min="6922" max="6922" width="3" style="202" bestFit="1" customWidth="1"/>
    <col min="6923" max="6923" width="10.140625" style="202" bestFit="1" customWidth="1"/>
    <col min="6924" max="6925" width="8.140625" style="202" bestFit="1" customWidth="1"/>
    <col min="6926" max="7168" width="11.42578125" style="202"/>
    <col min="7169" max="7169" width="5.5703125" style="202" customWidth="1"/>
    <col min="7170" max="7170" width="18.85546875" style="202" bestFit="1" customWidth="1"/>
    <col min="7171" max="7171" width="13" style="202" customWidth="1"/>
    <col min="7172" max="7172" width="5.5703125" style="202" bestFit="1" customWidth="1"/>
    <col min="7173" max="7173" width="11.28515625" style="202" bestFit="1" customWidth="1"/>
    <col min="7174" max="7174" width="9" style="202" bestFit="1" customWidth="1"/>
    <col min="7175" max="7175" width="8.140625" style="202" bestFit="1" customWidth="1"/>
    <col min="7176" max="7176" width="19.28515625" style="202" bestFit="1" customWidth="1"/>
    <col min="7177" max="7177" width="5" style="202" bestFit="1" customWidth="1"/>
    <col min="7178" max="7178" width="3" style="202" bestFit="1" customWidth="1"/>
    <col min="7179" max="7179" width="10.140625" style="202" bestFit="1" customWidth="1"/>
    <col min="7180" max="7181" width="8.140625" style="202" bestFit="1" customWidth="1"/>
    <col min="7182" max="7424" width="11.42578125" style="202"/>
    <col min="7425" max="7425" width="5.5703125" style="202" customWidth="1"/>
    <col min="7426" max="7426" width="18.85546875" style="202" bestFit="1" customWidth="1"/>
    <col min="7427" max="7427" width="13" style="202" customWidth="1"/>
    <col min="7428" max="7428" width="5.5703125" style="202" bestFit="1" customWidth="1"/>
    <col min="7429" max="7429" width="11.28515625" style="202" bestFit="1" customWidth="1"/>
    <col min="7430" max="7430" width="9" style="202" bestFit="1" customWidth="1"/>
    <col min="7431" max="7431" width="8.140625" style="202" bestFit="1" customWidth="1"/>
    <col min="7432" max="7432" width="19.28515625" style="202" bestFit="1" customWidth="1"/>
    <col min="7433" max="7433" width="5" style="202" bestFit="1" customWidth="1"/>
    <col min="7434" max="7434" width="3" style="202" bestFit="1" customWidth="1"/>
    <col min="7435" max="7435" width="10.140625" style="202" bestFit="1" customWidth="1"/>
    <col min="7436" max="7437" width="8.140625" style="202" bestFit="1" customWidth="1"/>
    <col min="7438" max="7680" width="11.42578125" style="202"/>
    <col min="7681" max="7681" width="5.5703125" style="202" customWidth="1"/>
    <col min="7682" max="7682" width="18.85546875" style="202" bestFit="1" customWidth="1"/>
    <col min="7683" max="7683" width="13" style="202" customWidth="1"/>
    <col min="7684" max="7684" width="5.5703125" style="202" bestFit="1" customWidth="1"/>
    <col min="7685" max="7685" width="11.28515625" style="202" bestFit="1" customWidth="1"/>
    <col min="7686" max="7686" width="9" style="202" bestFit="1" customWidth="1"/>
    <col min="7687" max="7687" width="8.140625" style="202" bestFit="1" customWidth="1"/>
    <col min="7688" max="7688" width="19.28515625" style="202" bestFit="1" customWidth="1"/>
    <col min="7689" max="7689" width="5" style="202" bestFit="1" customWidth="1"/>
    <col min="7690" max="7690" width="3" style="202" bestFit="1" customWidth="1"/>
    <col min="7691" max="7691" width="10.140625" style="202" bestFit="1" customWidth="1"/>
    <col min="7692" max="7693" width="8.140625" style="202" bestFit="1" customWidth="1"/>
    <col min="7694" max="7936" width="11.42578125" style="202"/>
    <col min="7937" max="7937" width="5.5703125" style="202" customWidth="1"/>
    <col min="7938" max="7938" width="18.85546875" style="202" bestFit="1" customWidth="1"/>
    <col min="7939" max="7939" width="13" style="202" customWidth="1"/>
    <col min="7940" max="7940" width="5.5703125" style="202" bestFit="1" customWidth="1"/>
    <col min="7941" max="7941" width="11.28515625" style="202" bestFit="1" customWidth="1"/>
    <col min="7942" max="7942" width="9" style="202" bestFit="1" customWidth="1"/>
    <col min="7943" max="7943" width="8.140625" style="202" bestFit="1" customWidth="1"/>
    <col min="7944" max="7944" width="19.28515625" style="202" bestFit="1" customWidth="1"/>
    <col min="7945" max="7945" width="5" style="202" bestFit="1" customWidth="1"/>
    <col min="7946" max="7946" width="3" style="202" bestFit="1" customWidth="1"/>
    <col min="7947" max="7947" width="10.140625" style="202" bestFit="1" customWidth="1"/>
    <col min="7948" max="7949" width="8.140625" style="202" bestFit="1" customWidth="1"/>
    <col min="7950" max="8192" width="11.42578125" style="202"/>
    <col min="8193" max="8193" width="5.5703125" style="202" customWidth="1"/>
    <col min="8194" max="8194" width="18.85546875" style="202" bestFit="1" customWidth="1"/>
    <col min="8195" max="8195" width="13" style="202" customWidth="1"/>
    <col min="8196" max="8196" width="5.5703125" style="202" bestFit="1" customWidth="1"/>
    <col min="8197" max="8197" width="11.28515625" style="202" bestFit="1" customWidth="1"/>
    <col min="8198" max="8198" width="9" style="202" bestFit="1" customWidth="1"/>
    <col min="8199" max="8199" width="8.140625" style="202" bestFit="1" customWidth="1"/>
    <col min="8200" max="8200" width="19.28515625" style="202" bestFit="1" customWidth="1"/>
    <col min="8201" max="8201" width="5" style="202" bestFit="1" customWidth="1"/>
    <col min="8202" max="8202" width="3" style="202" bestFit="1" customWidth="1"/>
    <col min="8203" max="8203" width="10.140625" style="202" bestFit="1" customWidth="1"/>
    <col min="8204" max="8205" width="8.140625" style="202" bestFit="1" customWidth="1"/>
    <col min="8206" max="8448" width="11.42578125" style="202"/>
    <col min="8449" max="8449" width="5.5703125" style="202" customWidth="1"/>
    <col min="8450" max="8450" width="18.85546875" style="202" bestFit="1" customWidth="1"/>
    <col min="8451" max="8451" width="13" style="202" customWidth="1"/>
    <col min="8452" max="8452" width="5.5703125" style="202" bestFit="1" customWidth="1"/>
    <col min="8453" max="8453" width="11.28515625" style="202" bestFit="1" customWidth="1"/>
    <col min="8454" max="8454" width="9" style="202" bestFit="1" customWidth="1"/>
    <col min="8455" max="8455" width="8.140625" style="202" bestFit="1" customWidth="1"/>
    <col min="8456" max="8456" width="19.28515625" style="202" bestFit="1" customWidth="1"/>
    <col min="8457" max="8457" width="5" style="202" bestFit="1" customWidth="1"/>
    <col min="8458" max="8458" width="3" style="202" bestFit="1" customWidth="1"/>
    <col min="8459" max="8459" width="10.140625" style="202" bestFit="1" customWidth="1"/>
    <col min="8460" max="8461" width="8.140625" style="202" bestFit="1" customWidth="1"/>
    <col min="8462" max="8704" width="11.42578125" style="202"/>
    <col min="8705" max="8705" width="5.5703125" style="202" customWidth="1"/>
    <col min="8706" max="8706" width="18.85546875" style="202" bestFit="1" customWidth="1"/>
    <col min="8707" max="8707" width="13" style="202" customWidth="1"/>
    <col min="8708" max="8708" width="5.5703125" style="202" bestFit="1" customWidth="1"/>
    <col min="8709" max="8709" width="11.28515625" style="202" bestFit="1" customWidth="1"/>
    <col min="8710" max="8710" width="9" style="202" bestFit="1" customWidth="1"/>
    <col min="8711" max="8711" width="8.140625" style="202" bestFit="1" customWidth="1"/>
    <col min="8712" max="8712" width="19.28515625" style="202" bestFit="1" customWidth="1"/>
    <col min="8713" max="8713" width="5" style="202" bestFit="1" customWidth="1"/>
    <col min="8714" max="8714" width="3" style="202" bestFit="1" customWidth="1"/>
    <col min="8715" max="8715" width="10.140625" style="202" bestFit="1" customWidth="1"/>
    <col min="8716" max="8717" width="8.140625" style="202" bestFit="1" customWidth="1"/>
    <col min="8718" max="8960" width="11.42578125" style="202"/>
    <col min="8961" max="8961" width="5.5703125" style="202" customWidth="1"/>
    <col min="8962" max="8962" width="18.85546875" style="202" bestFit="1" customWidth="1"/>
    <col min="8963" max="8963" width="13" style="202" customWidth="1"/>
    <col min="8964" max="8964" width="5.5703125" style="202" bestFit="1" customWidth="1"/>
    <col min="8965" max="8965" width="11.28515625" style="202" bestFit="1" customWidth="1"/>
    <col min="8966" max="8966" width="9" style="202" bestFit="1" customWidth="1"/>
    <col min="8967" max="8967" width="8.140625" style="202" bestFit="1" customWidth="1"/>
    <col min="8968" max="8968" width="19.28515625" style="202" bestFit="1" customWidth="1"/>
    <col min="8969" max="8969" width="5" style="202" bestFit="1" customWidth="1"/>
    <col min="8970" max="8970" width="3" style="202" bestFit="1" customWidth="1"/>
    <col min="8971" max="8971" width="10.140625" style="202" bestFit="1" customWidth="1"/>
    <col min="8972" max="8973" width="8.140625" style="202" bestFit="1" customWidth="1"/>
    <col min="8974" max="9216" width="11.42578125" style="202"/>
    <col min="9217" max="9217" width="5.5703125" style="202" customWidth="1"/>
    <col min="9218" max="9218" width="18.85546875" style="202" bestFit="1" customWidth="1"/>
    <col min="9219" max="9219" width="13" style="202" customWidth="1"/>
    <col min="9220" max="9220" width="5.5703125" style="202" bestFit="1" customWidth="1"/>
    <col min="9221" max="9221" width="11.28515625" style="202" bestFit="1" customWidth="1"/>
    <col min="9222" max="9222" width="9" style="202" bestFit="1" customWidth="1"/>
    <col min="9223" max="9223" width="8.140625" style="202" bestFit="1" customWidth="1"/>
    <col min="9224" max="9224" width="19.28515625" style="202" bestFit="1" customWidth="1"/>
    <col min="9225" max="9225" width="5" style="202" bestFit="1" customWidth="1"/>
    <col min="9226" max="9226" width="3" style="202" bestFit="1" customWidth="1"/>
    <col min="9227" max="9227" width="10.140625" style="202" bestFit="1" customWidth="1"/>
    <col min="9228" max="9229" width="8.140625" style="202" bestFit="1" customWidth="1"/>
    <col min="9230" max="9472" width="11.42578125" style="202"/>
    <col min="9473" max="9473" width="5.5703125" style="202" customWidth="1"/>
    <col min="9474" max="9474" width="18.85546875" style="202" bestFit="1" customWidth="1"/>
    <col min="9475" max="9475" width="13" style="202" customWidth="1"/>
    <col min="9476" max="9476" width="5.5703125" style="202" bestFit="1" customWidth="1"/>
    <col min="9477" max="9477" width="11.28515625" style="202" bestFit="1" customWidth="1"/>
    <col min="9478" max="9478" width="9" style="202" bestFit="1" customWidth="1"/>
    <col min="9479" max="9479" width="8.140625" style="202" bestFit="1" customWidth="1"/>
    <col min="9480" max="9480" width="19.28515625" style="202" bestFit="1" customWidth="1"/>
    <col min="9481" max="9481" width="5" style="202" bestFit="1" customWidth="1"/>
    <col min="9482" max="9482" width="3" style="202" bestFit="1" customWidth="1"/>
    <col min="9483" max="9483" width="10.140625" style="202" bestFit="1" customWidth="1"/>
    <col min="9484" max="9485" width="8.140625" style="202" bestFit="1" customWidth="1"/>
    <col min="9486" max="9728" width="11.42578125" style="202"/>
    <col min="9729" max="9729" width="5.5703125" style="202" customWidth="1"/>
    <col min="9730" max="9730" width="18.85546875" style="202" bestFit="1" customWidth="1"/>
    <col min="9731" max="9731" width="13" style="202" customWidth="1"/>
    <col min="9732" max="9732" width="5.5703125" style="202" bestFit="1" customWidth="1"/>
    <col min="9733" max="9733" width="11.28515625" style="202" bestFit="1" customWidth="1"/>
    <col min="9734" max="9734" width="9" style="202" bestFit="1" customWidth="1"/>
    <col min="9735" max="9735" width="8.140625" style="202" bestFit="1" customWidth="1"/>
    <col min="9736" max="9736" width="19.28515625" style="202" bestFit="1" customWidth="1"/>
    <col min="9737" max="9737" width="5" style="202" bestFit="1" customWidth="1"/>
    <col min="9738" max="9738" width="3" style="202" bestFit="1" customWidth="1"/>
    <col min="9739" max="9739" width="10.140625" style="202" bestFit="1" customWidth="1"/>
    <col min="9740" max="9741" width="8.140625" style="202" bestFit="1" customWidth="1"/>
    <col min="9742" max="9984" width="11.42578125" style="202"/>
    <col min="9985" max="9985" width="5.5703125" style="202" customWidth="1"/>
    <col min="9986" max="9986" width="18.85546875" style="202" bestFit="1" customWidth="1"/>
    <col min="9987" max="9987" width="13" style="202" customWidth="1"/>
    <col min="9988" max="9988" width="5.5703125" style="202" bestFit="1" customWidth="1"/>
    <col min="9989" max="9989" width="11.28515625" style="202" bestFit="1" customWidth="1"/>
    <col min="9990" max="9990" width="9" style="202" bestFit="1" customWidth="1"/>
    <col min="9991" max="9991" width="8.140625" style="202" bestFit="1" customWidth="1"/>
    <col min="9992" max="9992" width="19.28515625" style="202" bestFit="1" customWidth="1"/>
    <col min="9993" max="9993" width="5" style="202" bestFit="1" customWidth="1"/>
    <col min="9994" max="9994" width="3" style="202" bestFit="1" customWidth="1"/>
    <col min="9995" max="9995" width="10.140625" style="202" bestFit="1" customWidth="1"/>
    <col min="9996" max="9997" width="8.140625" style="202" bestFit="1" customWidth="1"/>
    <col min="9998" max="10240" width="11.42578125" style="202"/>
    <col min="10241" max="10241" width="5.5703125" style="202" customWidth="1"/>
    <col min="10242" max="10242" width="18.85546875" style="202" bestFit="1" customWidth="1"/>
    <col min="10243" max="10243" width="13" style="202" customWidth="1"/>
    <col min="10244" max="10244" width="5.5703125" style="202" bestFit="1" customWidth="1"/>
    <col min="10245" max="10245" width="11.28515625" style="202" bestFit="1" customWidth="1"/>
    <col min="10246" max="10246" width="9" style="202" bestFit="1" customWidth="1"/>
    <col min="10247" max="10247" width="8.140625" style="202" bestFit="1" customWidth="1"/>
    <col min="10248" max="10248" width="19.28515625" style="202" bestFit="1" customWidth="1"/>
    <col min="10249" max="10249" width="5" style="202" bestFit="1" customWidth="1"/>
    <col min="10250" max="10250" width="3" style="202" bestFit="1" customWidth="1"/>
    <col min="10251" max="10251" width="10.140625" style="202" bestFit="1" customWidth="1"/>
    <col min="10252" max="10253" width="8.140625" style="202" bestFit="1" customWidth="1"/>
    <col min="10254" max="10496" width="11.42578125" style="202"/>
    <col min="10497" max="10497" width="5.5703125" style="202" customWidth="1"/>
    <col min="10498" max="10498" width="18.85546875" style="202" bestFit="1" customWidth="1"/>
    <col min="10499" max="10499" width="13" style="202" customWidth="1"/>
    <col min="10500" max="10500" width="5.5703125" style="202" bestFit="1" customWidth="1"/>
    <col min="10501" max="10501" width="11.28515625" style="202" bestFit="1" customWidth="1"/>
    <col min="10502" max="10502" width="9" style="202" bestFit="1" customWidth="1"/>
    <col min="10503" max="10503" width="8.140625" style="202" bestFit="1" customWidth="1"/>
    <col min="10504" max="10504" width="19.28515625" style="202" bestFit="1" customWidth="1"/>
    <col min="10505" max="10505" width="5" style="202" bestFit="1" customWidth="1"/>
    <col min="10506" max="10506" width="3" style="202" bestFit="1" customWidth="1"/>
    <col min="10507" max="10507" width="10.140625" style="202" bestFit="1" customWidth="1"/>
    <col min="10508" max="10509" width="8.140625" style="202" bestFit="1" customWidth="1"/>
    <col min="10510" max="10752" width="11.42578125" style="202"/>
    <col min="10753" max="10753" width="5.5703125" style="202" customWidth="1"/>
    <col min="10754" max="10754" width="18.85546875" style="202" bestFit="1" customWidth="1"/>
    <col min="10755" max="10755" width="13" style="202" customWidth="1"/>
    <col min="10756" max="10756" width="5.5703125" style="202" bestFit="1" customWidth="1"/>
    <col min="10757" max="10757" width="11.28515625" style="202" bestFit="1" customWidth="1"/>
    <col min="10758" max="10758" width="9" style="202" bestFit="1" customWidth="1"/>
    <col min="10759" max="10759" width="8.140625" style="202" bestFit="1" customWidth="1"/>
    <col min="10760" max="10760" width="19.28515625" style="202" bestFit="1" customWidth="1"/>
    <col min="10761" max="10761" width="5" style="202" bestFit="1" customWidth="1"/>
    <col min="10762" max="10762" width="3" style="202" bestFit="1" customWidth="1"/>
    <col min="10763" max="10763" width="10.140625" style="202" bestFit="1" customWidth="1"/>
    <col min="10764" max="10765" width="8.140625" style="202" bestFit="1" customWidth="1"/>
    <col min="10766" max="11008" width="11.42578125" style="202"/>
    <col min="11009" max="11009" width="5.5703125" style="202" customWidth="1"/>
    <col min="11010" max="11010" width="18.85546875" style="202" bestFit="1" customWidth="1"/>
    <col min="11011" max="11011" width="13" style="202" customWidth="1"/>
    <col min="11012" max="11012" width="5.5703125" style="202" bestFit="1" customWidth="1"/>
    <col min="11013" max="11013" width="11.28515625" style="202" bestFit="1" customWidth="1"/>
    <col min="11014" max="11014" width="9" style="202" bestFit="1" customWidth="1"/>
    <col min="11015" max="11015" width="8.140625" style="202" bestFit="1" customWidth="1"/>
    <col min="11016" max="11016" width="19.28515625" style="202" bestFit="1" customWidth="1"/>
    <col min="11017" max="11017" width="5" style="202" bestFit="1" customWidth="1"/>
    <col min="11018" max="11018" width="3" style="202" bestFit="1" customWidth="1"/>
    <col min="11019" max="11019" width="10.140625" style="202" bestFit="1" customWidth="1"/>
    <col min="11020" max="11021" width="8.140625" style="202" bestFit="1" customWidth="1"/>
    <col min="11022" max="11264" width="11.42578125" style="202"/>
    <col min="11265" max="11265" width="5.5703125" style="202" customWidth="1"/>
    <col min="11266" max="11266" width="18.85546875" style="202" bestFit="1" customWidth="1"/>
    <col min="11267" max="11267" width="13" style="202" customWidth="1"/>
    <col min="11268" max="11268" width="5.5703125" style="202" bestFit="1" customWidth="1"/>
    <col min="11269" max="11269" width="11.28515625" style="202" bestFit="1" customWidth="1"/>
    <col min="11270" max="11270" width="9" style="202" bestFit="1" customWidth="1"/>
    <col min="11271" max="11271" width="8.140625" style="202" bestFit="1" customWidth="1"/>
    <col min="11272" max="11272" width="19.28515625" style="202" bestFit="1" customWidth="1"/>
    <col min="11273" max="11273" width="5" style="202" bestFit="1" customWidth="1"/>
    <col min="11274" max="11274" width="3" style="202" bestFit="1" customWidth="1"/>
    <col min="11275" max="11275" width="10.140625" style="202" bestFit="1" customWidth="1"/>
    <col min="11276" max="11277" width="8.140625" style="202" bestFit="1" customWidth="1"/>
    <col min="11278" max="11520" width="11.42578125" style="202"/>
    <col min="11521" max="11521" width="5.5703125" style="202" customWidth="1"/>
    <col min="11522" max="11522" width="18.85546875" style="202" bestFit="1" customWidth="1"/>
    <col min="11523" max="11523" width="13" style="202" customWidth="1"/>
    <col min="11524" max="11524" width="5.5703125" style="202" bestFit="1" customWidth="1"/>
    <col min="11525" max="11525" width="11.28515625" style="202" bestFit="1" customWidth="1"/>
    <col min="11526" max="11526" width="9" style="202" bestFit="1" customWidth="1"/>
    <col min="11527" max="11527" width="8.140625" style="202" bestFit="1" customWidth="1"/>
    <col min="11528" max="11528" width="19.28515625" style="202" bestFit="1" customWidth="1"/>
    <col min="11529" max="11529" width="5" style="202" bestFit="1" customWidth="1"/>
    <col min="11530" max="11530" width="3" style="202" bestFit="1" customWidth="1"/>
    <col min="11531" max="11531" width="10.140625" style="202" bestFit="1" customWidth="1"/>
    <col min="11532" max="11533" width="8.140625" style="202" bestFit="1" customWidth="1"/>
    <col min="11534" max="11776" width="11.42578125" style="202"/>
    <col min="11777" max="11777" width="5.5703125" style="202" customWidth="1"/>
    <col min="11778" max="11778" width="18.85546875" style="202" bestFit="1" customWidth="1"/>
    <col min="11779" max="11779" width="13" style="202" customWidth="1"/>
    <col min="11780" max="11780" width="5.5703125" style="202" bestFit="1" customWidth="1"/>
    <col min="11781" max="11781" width="11.28515625" style="202" bestFit="1" customWidth="1"/>
    <col min="11782" max="11782" width="9" style="202" bestFit="1" customWidth="1"/>
    <col min="11783" max="11783" width="8.140625" style="202" bestFit="1" customWidth="1"/>
    <col min="11784" max="11784" width="19.28515625" style="202" bestFit="1" customWidth="1"/>
    <col min="11785" max="11785" width="5" style="202" bestFit="1" customWidth="1"/>
    <col min="11786" max="11786" width="3" style="202" bestFit="1" customWidth="1"/>
    <col min="11787" max="11787" width="10.140625" style="202" bestFit="1" customWidth="1"/>
    <col min="11788" max="11789" width="8.140625" style="202" bestFit="1" customWidth="1"/>
    <col min="11790" max="12032" width="11.42578125" style="202"/>
    <col min="12033" max="12033" width="5.5703125" style="202" customWidth="1"/>
    <col min="12034" max="12034" width="18.85546875" style="202" bestFit="1" customWidth="1"/>
    <col min="12035" max="12035" width="13" style="202" customWidth="1"/>
    <col min="12036" max="12036" width="5.5703125" style="202" bestFit="1" customWidth="1"/>
    <col min="12037" max="12037" width="11.28515625" style="202" bestFit="1" customWidth="1"/>
    <col min="12038" max="12038" width="9" style="202" bestFit="1" customWidth="1"/>
    <col min="12039" max="12039" width="8.140625" style="202" bestFit="1" customWidth="1"/>
    <col min="12040" max="12040" width="19.28515625" style="202" bestFit="1" customWidth="1"/>
    <col min="12041" max="12041" width="5" style="202" bestFit="1" customWidth="1"/>
    <col min="12042" max="12042" width="3" style="202" bestFit="1" customWidth="1"/>
    <col min="12043" max="12043" width="10.140625" style="202" bestFit="1" customWidth="1"/>
    <col min="12044" max="12045" width="8.140625" style="202" bestFit="1" customWidth="1"/>
    <col min="12046" max="12288" width="11.42578125" style="202"/>
    <col min="12289" max="12289" width="5.5703125" style="202" customWidth="1"/>
    <col min="12290" max="12290" width="18.85546875" style="202" bestFit="1" customWidth="1"/>
    <col min="12291" max="12291" width="13" style="202" customWidth="1"/>
    <col min="12292" max="12292" width="5.5703125" style="202" bestFit="1" customWidth="1"/>
    <col min="12293" max="12293" width="11.28515625" style="202" bestFit="1" customWidth="1"/>
    <col min="12294" max="12294" width="9" style="202" bestFit="1" customWidth="1"/>
    <col min="12295" max="12295" width="8.140625" style="202" bestFit="1" customWidth="1"/>
    <col min="12296" max="12296" width="19.28515625" style="202" bestFit="1" customWidth="1"/>
    <col min="12297" max="12297" width="5" style="202" bestFit="1" customWidth="1"/>
    <col min="12298" max="12298" width="3" style="202" bestFit="1" customWidth="1"/>
    <col min="12299" max="12299" width="10.140625" style="202" bestFit="1" customWidth="1"/>
    <col min="12300" max="12301" width="8.140625" style="202" bestFit="1" customWidth="1"/>
    <col min="12302" max="12544" width="11.42578125" style="202"/>
    <col min="12545" max="12545" width="5.5703125" style="202" customWidth="1"/>
    <col min="12546" max="12546" width="18.85546875" style="202" bestFit="1" customWidth="1"/>
    <col min="12547" max="12547" width="13" style="202" customWidth="1"/>
    <col min="12548" max="12548" width="5.5703125" style="202" bestFit="1" customWidth="1"/>
    <col min="12549" max="12549" width="11.28515625" style="202" bestFit="1" customWidth="1"/>
    <col min="12550" max="12550" width="9" style="202" bestFit="1" customWidth="1"/>
    <col min="12551" max="12551" width="8.140625" style="202" bestFit="1" customWidth="1"/>
    <col min="12552" max="12552" width="19.28515625" style="202" bestFit="1" customWidth="1"/>
    <col min="12553" max="12553" width="5" style="202" bestFit="1" customWidth="1"/>
    <col min="12554" max="12554" width="3" style="202" bestFit="1" customWidth="1"/>
    <col min="12555" max="12555" width="10.140625" style="202" bestFit="1" customWidth="1"/>
    <col min="12556" max="12557" width="8.140625" style="202" bestFit="1" customWidth="1"/>
    <col min="12558" max="12800" width="11.42578125" style="202"/>
    <col min="12801" max="12801" width="5.5703125" style="202" customWidth="1"/>
    <col min="12802" max="12802" width="18.85546875" style="202" bestFit="1" customWidth="1"/>
    <col min="12803" max="12803" width="13" style="202" customWidth="1"/>
    <col min="12804" max="12804" width="5.5703125" style="202" bestFit="1" customWidth="1"/>
    <col min="12805" max="12805" width="11.28515625" style="202" bestFit="1" customWidth="1"/>
    <col min="12806" max="12806" width="9" style="202" bestFit="1" customWidth="1"/>
    <col min="12807" max="12807" width="8.140625" style="202" bestFit="1" customWidth="1"/>
    <col min="12808" max="12808" width="19.28515625" style="202" bestFit="1" customWidth="1"/>
    <col min="12809" max="12809" width="5" style="202" bestFit="1" customWidth="1"/>
    <col min="12810" max="12810" width="3" style="202" bestFit="1" customWidth="1"/>
    <col min="12811" max="12811" width="10.140625" style="202" bestFit="1" customWidth="1"/>
    <col min="12812" max="12813" width="8.140625" style="202" bestFit="1" customWidth="1"/>
    <col min="12814" max="13056" width="11.42578125" style="202"/>
    <col min="13057" max="13057" width="5.5703125" style="202" customWidth="1"/>
    <col min="13058" max="13058" width="18.85546875" style="202" bestFit="1" customWidth="1"/>
    <col min="13059" max="13059" width="13" style="202" customWidth="1"/>
    <col min="13060" max="13060" width="5.5703125" style="202" bestFit="1" customWidth="1"/>
    <col min="13061" max="13061" width="11.28515625" style="202" bestFit="1" customWidth="1"/>
    <col min="13062" max="13062" width="9" style="202" bestFit="1" customWidth="1"/>
    <col min="13063" max="13063" width="8.140625" style="202" bestFit="1" customWidth="1"/>
    <col min="13064" max="13064" width="19.28515625" style="202" bestFit="1" customWidth="1"/>
    <col min="13065" max="13065" width="5" style="202" bestFit="1" customWidth="1"/>
    <col min="13066" max="13066" width="3" style="202" bestFit="1" customWidth="1"/>
    <col min="13067" max="13067" width="10.140625" style="202" bestFit="1" customWidth="1"/>
    <col min="13068" max="13069" width="8.140625" style="202" bestFit="1" customWidth="1"/>
    <col min="13070" max="13312" width="11.42578125" style="202"/>
    <col min="13313" max="13313" width="5.5703125" style="202" customWidth="1"/>
    <col min="13314" max="13314" width="18.85546875" style="202" bestFit="1" customWidth="1"/>
    <col min="13315" max="13315" width="13" style="202" customWidth="1"/>
    <col min="13316" max="13316" width="5.5703125" style="202" bestFit="1" customWidth="1"/>
    <col min="13317" max="13317" width="11.28515625" style="202" bestFit="1" customWidth="1"/>
    <col min="13318" max="13318" width="9" style="202" bestFit="1" customWidth="1"/>
    <col min="13319" max="13319" width="8.140625" style="202" bestFit="1" customWidth="1"/>
    <col min="13320" max="13320" width="19.28515625" style="202" bestFit="1" customWidth="1"/>
    <col min="13321" max="13321" width="5" style="202" bestFit="1" customWidth="1"/>
    <col min="13322" max="13322" width="3" style="202" bestFit="1" customWidth="1"/>
    <col min="13323" max="13323" width="10.140625" style="202" bestFit="1" customWidth="1"/>
    <col min="13324" max="13325" width="8.140625" style="202" bestFit="1" customWidth="1"/>
    <col min="13326" max="13568" width="11.42578125" style="202"/>
    <col min="13569" max="13569" width="5.5703125" style="202" customWidth="1"/>
    <col min="13570" max="13570" width="18.85546875" style="202" bestFit="1" customWidth="1"/>
    <col min="13571" max="13571" width="13" style="202" customWidth="1"/>
    <col min="13572" max="13572" width="5.5703125" style="202" bestFit="1" customWidth="1"/>
    <col min="13573" max="13573" width="11.28515625" style="202" bestFit="1" customWidth="1"/>
    <col min="13574" max="13574" width="9" style="202" bestFit="1" customWidth="1"/>
    <col min="13575" max="13575" width="8.140625" style="202" bestFit="1" customWidth="1"/>
    <col min="13576" max="13576" width="19.28515625" style="202" bestFit="1" customWidth="1"/>
    <col min="13577" max="13577" width="5" style="202" bestFit="1" customWidth="1"/>
    <col min="13578" max="13578" width="3" style="202" bestFit="1" customWidth="1"/>
    <col min="13579" max="13579" width="10.140625" style="202" bestFit="1" customWidth="1"/>
    <col min="13580" max="13581" width="8.140625" style="202" bestFit="1" customWidth="1"/>
    <col min="13582" max="13824" width="11.42578125" style="202"/>
    <col min="13825" max="13825" width="5.5703125" style="202" customWidth="1"/>
    <col min="13826" max="13826" width="18.85546875" style="202" bestFit="1" customWidth="1"/>
    <col min="13827" max="13827" width="13" style="202" customWidth="1"/>
    <col min="13828" max="13828" width="5.5703125" style="202" bestFit="1" customWidth="1"/>
    <col min="13829" max="13829" width="11.28515625" style="202" bestFit="1" customWidth="1"/>
    <col min="13830" max="13830" width="9" style="202" bestFit="1" customWidth="1"/>
    <col min="13831" max="13831" width="8.140625" style="202" bestFit="1" customWidth="1"/>
    <col min="13832" max="13832" width="19.28515625" style="202" bestFit="1" customWidth="1"/>
    <col min="13833" max="13833" width="5" style="202" bestFit="1" customWidth="1"/>
    <col min="13834" max="13834" width="3" style="202" bestFit="1" customWidth="1"/>
    <col min="13835" max="13835" width="10.140625" style="202" bestFit="1" customWidth="1"/>
    <col min="13836" max="13837" width="8.140625" style="202" bestFit="1" customWidth="1"/>
    <col min="13838" max="14080" width="11.42578125" style="202"/>
    <col min="14081" max="14081" width="5.5703125" style="202" customWidth="1"/>
    <col min="14082" max="14082" width="18.85546875" style="202" bestFit="1" customWidth="1"/>
    <col min="14083" max="14083" width="13" style="202" customWidth="1"/>
    <col min="14084" max="14084" width="5.5703125" style="202" bestFit="1" customWidth="1"/>
    <col min="14085" max="14085" width="11.28515625" style="202" bestFit="1" customWidth="1"/>
    <col min="14086" max="14086" width="9" style="202" bestFit="1" customWidth="1"/>
    <col min="14087" max="14087" width="8.140625" style="202" bestFit="1" customWidth="1"/>
    <col min="14088" max="14088" width="19.28515625" style="202" bestFit="1" customWidth="1"/>
    <col min="14089" max="14089" width="5" style="202" bestFit="1" customWidth="1"/>
    <col min="14090" max="14090" width="3" style="202" bestFit="1" customWidth="1"/>
    <col min="14091" max="14091" width="10.140625" style="202" bestFit="1" customWidth="1"/>
    <col min="14092" max="14093" width="8.140625" style="202" bestFit="1" customWidth="1"/>
    <col min="14094" max="14336" width="11.42578125" style="202"/>
    <col min="14337" max="14337" width="5.5703125" style="202" customWidth="1"/>
    <col min="14338" max="14338" width="18.85546875" style="202" bestFit="1" customWidth="1"/>
    <col min="14339" max="14339" width="13" style="202" customWidth="1"/>
    <col min="14340" max="14340" width="5.5703125" style="202" bestFit="1" customWidth="1"/>
    <col min="14341" max="14341" width="11.28515625" style="202" bestFit="1" customWidth="1"/>
    <col min="14342" max="14342" width="9" style="202" bestFit="1" customWidth="1"/>
    <col min="14343" max="14343" width="8.140625" style="202" bestFit="1" customWidth="1"/>
    <col min="14344" max="14344" width="19.28515625" style="202" bestFit="1" customWidth="1"/>
    <col min="14345" max="14345" width="5" style="202" bestFit="1" customWidth="1"/>
    <col min="14346" max="14346" width="3" style="202" bestFit="1" customWidth="1"/>
    <col min="14347" max="14347" width="10.140625" style="202" bestFit="1" customWidth="1"/>
    <col min="14348" max="14349" width="8.140625" style="202" bestFit="1" customWidth="1"/>
    <col min="14350" max="14592" width="11.42578125" style="202"/>
    <col min="14593" max="14593" width="5.5703125" style="202" customWidth="1"/>
    <col min="14594" max="14594" width="18.85546875" style="202" bestFit="1" customWidth="1"/>
    <col min="14595" max="14595" width="13" style="202" customWidth="1"/>
    <col min="14596" max="14596" width="5.5703125" style="202" bestFit="1" customWidth="1"/>
    <col min="14597" max="14597" width="11.28515625" style="202" bestFit="1" customWidth="1"/>
    <col min="14598" max="14598" width="9" style="202" bestFit="1" customWidth="1"/>
    <col min="14599" max="14599" width="8.140625" style="202" bestFit="1" customWidth="1"/>
    <col min="14600" max="14600" width="19.28515625" style="202" bestFit="1" customWidth="1"/>
    <col min="14601" max="14601" width="5" style="202" bestFit="1" customWidth="1"/>
    <col min="14602" max="14602" width="3" style="202" bestFit="1" customWidth="1"/>
    <col min="14603" max="14603" width="10.140625" style="202" bestFit="1" customWidth="1"/>
    <col min="14604" max="14605" width="8.140625" style="202" bestFit="1" customWidth="1"/>
    <col min="14606" max="14848" width="11.42578125" style="202"/>
    <col min="14849" max="14849" width="5.5703125" style="202" customWidth="1"/>
    <col min="14850" max="14850" width="18.85546875" style="202" bestFit="1" customWidth="1"/>
    <col min="14851" max="14851" width="13" style="202" customWidth="1"/>
    <col min="14852" max="14852" width="5.5703125" style="202" bestFit="1" customWidth="1"/>
    <col min="14853" max="14853" width="11.28515625" style="202" bestFit="1" customWidth="1"/>
    <col min="14854" max="14854" width="9" style="202" bestFit="1" customWidth="1"/>
    <col min="14855" max="14855" width="8.140625" style="202" bestFit="1" customWidth="1"/>
    <col min="14856" max="14856" width="19.28515625" style="202" bestFit="1" customWidth="1"/>
    <col min="14857" max="14857" width="5" style="202" bestFit="1" customWidth="1"/>
    <col min="14858" max="14858" width="3" style="202" bestFit="1" customWidth="1"/>
    <col min="14859" max="14859" width="10.140625" style="202" bestFit="1" customWidth="1"/>
    <col min="14860" max="14861" width="8.140625" style="202" bestFit="1" customWidth="1"/>
    <col min="14862" max="15104" width="11.42578125" style="202"/>
    <col min="15105" max="15105" width="5.5703125" style="202" customWidth="1"/>
    <col min="15106" max="15106" width="18.85546875" style="202" bestFit="1" customWidth="1"/>
    <col min="15107" max="15107" width="13" style="202" customWidth="1"/>
    <col min="15108" max="15108" width="5.5703125" style="202" bestFit="1" customWidth="1"/>
    <col min="15109" max="15109" width="11.28515625" style="202" bestFit="1" customWidth="1"/>
    <col min="15110" max="15110" width="9" style="202" bestFit="1" customWidth="1"/>
    <col min="15111" max="15111" width="8.140625" style="202" bestFit="1" customWidth="1"/>
    <col min="15112" max="15112" width="19.28515625" style="202" bestFit="1" customWidth="1"/>
    <col min="15113" max="15113" width="5" style="202" bestFit="1" customWidth="1"/>
    <col min="15114" max="15114" width="3" style="202" bestFit="1" customWidth="1"/>
    <col min="15115" max="15115" width="10.140625" style="202" bestFit="1" customWidth="1"/>
    <col min="15116" max="15117" width="8.140625" style="202" bestFit="1" customWidth="1"/>
    <col min="15118" max="15360" width="11.42578125" style="202"/>
    <col min="15361" max="15361" width="5.5703125" style="202" customWidth="1"/>
    <col min="15362" max="15362" width="18.85546875" style="202" bestFit="1" customWidth="1"/>
    <col min="15363" max="15363" width="13" style="202" customWidth="1"/>
    <col min="15364" max="15364" width="5.5703125" style="202" bestFit="1" customWidth="1"/>
    <col min="15365" max="15365" width="11.28515625" style="202" bestFit="1" customWidth="1"/>
    <col min="15366" max="15366" width="9" style="202" bestFit="1" customWidth="1"/>
    <col min="15367" max="15367" width="8.140625" style="202" bestFit="1" customWidth="1"/>
    <col min="15368" max="15368" width="19.28515625" style="202" bestFit="1" customWidth="1"/>
    <col min="15369" max="15369" width="5" style="202" bestFit="1" customWidth="1"/>
    <col min="15370" max="15370" width="3" style="202" bestFit="1" customWidth="1"/>
    <col min="15371" max="15371" width="10.140625" style="202" bestFit="1" customWidth="1"/>
    <col min="15372" max="15373" width="8.140625" style="202" bestFit="1" customWidth="1"/>
    <col min="15374" max="15616" width="11.42578125" style="202"/>
    <col min="15617" max="15617" width="5.5703125" style="202" customWidth="1"/>
    <col min="15618" max="15618" width="18.85546875" style="202" bestFit="1" customWidth="1"/>
    <col min="15619" max="15619" width="13" style="202" customWidth="1"/>
    <col min="15620" max="15620" width="5.5703125" style="202" bestFit="1" customWidth="1"/>
    <col min="15621" max="15621" width="11.28515625" style="202" bestFit="1" customWidth="1"/>
    <col min="15622" max="15622" width="9" style="202" bestFit="1" customWidth="1"/>
    <col min="15623" max="15623" width="8.140625" style="202" bestFit="1" customWidth="1"/>
    <col min="15624" max="15624" width="19.28515625" style="202" bestFit="1" customWidth="1"/>
    <col min="15625" max="15625" width="5" style="202" bestFit="1" customWidth="1"/>
    <col min="15626" max="15626" width="3" style="202" bestFit="1" customWidth="1"/>
    <col min="15627" max="15627" width="10.140625" style="202" bestFit="1" customWidth="1"/>
    <col min="15628" max="15629" width="8.140625" style="202" bestFit="1" customWidth="1"/>
    <col min="15630" max="15872" width="11.42578125" style="202"/>
    <col min="15873" max="15873" width="5.5703125" style="202" customWidth="1"/>
    <col min="15874" max="15874" width="18.85546875" style="202" bestFit="1" customWidth="1"/>
    <col min="15875" max="15875" width="13" style="202" customWidth="1"/>
    <col min="15876" max="15876" width="5.5703125" style="202" bestFit="1" customWidth="1"/>
    <col min="15877" max="15877" width="11.28515625" style="202" bestFit="1" customWidth="1"/>
    <col min="15878" max="15878" width="9" style="202" bestFit="1" customWidth="1"/>
    <col min="15879" max="15879" width="8.140625" style="202" bestFit="1" customWidth="1"/>
    <col min="15880" max="15880" width="19.28515625" style="202" bestFit="1" customWidth="1"/>
    <col min="15881" max="15881" width="5" style="202" bestFit="1" customWidth="1"/>
    <col min="15882" max="15882" width="3" style="202" bestFit="1" customWidth="1"/>
    <col min="15883" max="15883" width="10.140625" style="202" bestFit="1" customWidth="1"/>
    <col min="15884" max="15885" width="8.140625" style="202" bestFit="1" customWidth="1"/>
    <col min="15886" max="16128" width="11.42578125" style="202"/>
    <col min="16129" max="16129" width="5.5703125" style="202" customWidth="1"/>
    <col min="16130" max="16130" width="18.85546875" style="202" bestFit="1" customWidth="1"/>
    <col min="16131" max="16131" width="13" style="202" customWidth="1"/>
    <col min="16132" max="16132" width="5.5703125" style="202" bestFit="1" customWidth="1"/>
    <col min="16133" max="16133" width="11.28515625" style="202" bestFit="1" customWidth="1"/>
    <col min="16134" max="16134" width="9" style="202" bestFit="1" customWidth="1"/>
    <col min="16135" max="16135" width="8.140625" style="202" bestFit="1" customWidth="1"/>
    <col min="16136" max="16136" width="19.28515625" style="202" bestFit="1" customWidth="1"/>
    <col min="16137" max="16137" width="5" style="202" bestFit="1" customWidth="1"/>
    <col min="16138" max="16138" width="3" style="202" bestFit="1" customWidth="1"/>
    <col min="16139" max="16139" width="10.140625" style="202" bestFit="1" customWidth="1"/>
    <col min="16140" max="16141" width="8.140625" style="202" bestFit="1" customWidth="1"/>
    <col min="16142" max="16384" width="11.42578125" style="202"/>
  </cols>
  <sheetData>
    <row r="1" spans="1:10">
      <c r="A1" s="304" t="s">
        <v>359</v>
      </c>
      <c r="B1" s="304"/>
      <c r="C1" s="304"/>
      <c r="D1" s="304"/>
      <c r="E1" s="304"/>
      <c r="F1" s="304"/>
    </row>
    <row r="2" spans="1:10" s="197" customFormat="1" ht="21">
      <c r="B2" s="301" t="s">
        <v>328</v>
      </c>
      <c r="C2" s="301"/>
      <c r="D2" s="301"/>
      <c r="E2" s="301"/>
      <c r="F2" s="301"/>
      <c r="J2" s="232"/>
    </row>
    <row r="3" spans="1:10">
      <c r="A3" s="302" t="s">
        <v>329</v>
      </c>
      <c r="B3" s="302"/>
      <c r="C3" s="302"/>
      <c r="D3" s="302"/>
      <c r="E3" s="302"/>
      <c r="F3" s="302"/>
    </row>
    <row r="4" spans="1:10">
      <c r="A4" s="203"/>
      <c r="B4" s="203"/>
      <c r="C4" s="203"/>
      <c r="D4" s="203"/>
      <c r="E4" s="203"/>
      <c r="F4" s="203"/>
    </row>
    <row r="5" spans="1:10" ht="15.75">
      <c r="A5" s="305" t="s">
        <v>257</v>
      </c>
      <c r="B5" s="305"/>
      <c r="C5" s="305"/>
      <c r="D5" s="305"/>
      <c r="E5" s="305"/>
      <c r="F5" s="305"/>
    </row>
    <row r="6" spans="1:10">
      <c r="A6" s="118" t="s">
        <v>258</v>
      </c>
      <c r="B6" s="204" t="s">
        <v>206</v>
      </c>
      <c r="C6" s="204" t="s">
        <v>259</v>
      </c>
      <c r="D6" s="204" t="s">
        <v>260</v>
      </c>
      <c r="E6" s="204" t="s">
        <v>261</v>
      </c>
      <c r="F6" s="205" t="s">
        <v>137</v>
      </c>
    </row>
    <row r="7" spans="1:10">
      <c r="A7" s="206" t="s">
        <v>91</v>
      </c>
      <c r="B7" s="207" t="s">
        <v>330</v>
      </c>
      <c r="C7" s="207">
        <v>1998</v>
      </c>
      <c r="D7" s="207">
        <v>17</v>
      </c>
      <c r="E7" s="222">
        <v>42119</v>
      </c>
      <c r="F7" s="209">
        <v>1.1284722222222222E-2</v>
      </c>
    </row>
    <row r="8" spans="1:10">
      <c r="A8" s="206" t="s">
        <v>92</v>
      </c>
      <c r="B8" s="213" t="s">
        <v>331</v>
      </c>
      <c r="C8" s="219">
        <v>1995</v>
      </c>
      <c r="D8" s="213">
        <v>19</v>
      </c>
      <c r="E8" s="215">
        <v>41659</v>
      </c>
      <c r="F8" s="211">
        <v>1.1458333333333334E-2</v>
      </c>
    </row>
    <row r="9" spans="1:10">
      <c r="A9" s="206" t="s">
        <v>93</v>
      </c>
      <c r="B9" s="212" t="s">
        <v>332</v>
      </c>
      <c r="C9" s="207">
        <v>1995</v>
      </c>
      <c r="D9" s="207">
        <v>15</v>
      </c>
      <c r="E9" s="210">
        <v>40502</v>
      </c>
      <c r="F9" s="211">
        <v>1.1747685185185186E-2</v>
      </c>
    </row>
    <row r="10" spans="1:10">
      <c r="A10" s="206" t="s">
        <v>94</v>
      </c>
      <c r="B10" s="191" t="s">
        <v>333</v>
      </c>
      <c r="C10" s="191">
        <v>1989</v>
      </c>
      <c r="D10" s="191">
        <v>15</v>
      </c>
      <c r="E10" s="216">
        <v>38295</v>
      </c>
      <c r="F10" s="217">
        <v>1.1936574074074073E-2</v>
      </c>
    </row>
    <row r="11" spans="1:10">
      <c r="A11" s="206" t="s">
        <v>95</v>
      </c>
      <c r="B11" s="213" t="s">
        <v>334</v>
      </c>
      <c r="C11" s="191">
        <v>1988</v>
      </c>
      <c r="D11" s="214">
        <v>27</v>
      </c>
      <c r="E11" s="215">
        <v>42258</v>
      </c>
      <c r="F11" s="211">
        <v>1.224537037037037E-2</v>
      </c>
    </row>
    <row r="12" spans="1:10">
      <c r="A12" s="206" t="s">
        <v>96</v>
      </c>
      <c r="B12" s="213" t="s">
        <v>335</v>
      </c>
      <c r="C12" s="191">
        <v>1999</v>
      </c>
      <c r="D12" s="214">
        <v>16</v>
      </c>
      <c r="E12" s="215">
        <v>42258</v>
      </c>
      <c r="F12" s="211">
        <v>1.2256944444444444E-2</v>
      </c>
    </row>
    <row r="13" spans="1:10">
      <c r="A13" s="206" t="s">
        <v>97</v>
      </c>
      <c r="B13" s="207" t="s">
        <v>336</v>
      </c>
      <c r="C13" s="207">
        <v>1988</v>
      </c>
      <c r="D13" s="207">
        <v>16</v>
      </c>
      <c r="E13" s="208">
        <v>38295</v>
      </c>
      <c r="F13" s="209">
        <v>1.2259837962962962E-2</v>
      </c>
    </row>
    <row r="14" spans="1:10">
      <c r="A14" s="206" t="s">
        <v>98</v>
      </c>
      <c r="B14" s="221" t="s">
        <v>337</v>
      </c>
      <c r="C14" s="221">
        <v>1997</v>
      </c>
      <c r="D14" s="191">
        <v>13</v>
      </c>
      <c r="E14" s="230">
        <v>41525</v>
      </c>
      <c r="F14" s="211">
        <v>1.2511574074074073E-2</v>
      </c>
      <c r="J14" s="202"/>
    </row>
    <row r="15" spans="1:10">
      <c r="A15" s="206" t="s">
        <v>270</v>
      </c>
      <c r="B15" s="207" t="s">
        <v>338</v>
      </c>
      <c r="C15" s="207">
        <v>1990</v>
      </c>
      <c r="D15" s="207">
        <v>14</v>
      </c>
      <c r="E15" s="208">
        <v>38295</v>
      </c>
      <c r="F15" s="209">
        <v>1.2931828703703706E-2</v>
      </c>
      <c r="J15" s="202"/>
    </row>
    <row r="16" spans="1:10">
      <c r="A16" s="206" t="s">
        <v>272</v>
      </c>
      <c r="B16" s="207" t="s">
        <v>339</v>
      </c>
      <c r="C16" s="207">
        <v>1985</v>
      </c>
      <c r="D16" s="207">
        <v>17</v>
      </c>
      <c r="E16" s="208">
        <v>37494</v>
      </c>
      <c r="F16" s="209">
        <v>1.3078703703703703E-2</v>
      </c>
      <c r="J16" s="202"/>
    </row>
    <row r="17" spans="1:10">
      <c r="A17" s="206" t="s">
        <v>274</v>
      </c>
      <c r="B17" s="212" t="s">
        <v>340</v>
      </c>
      <c r="C17" s="207">
        <v>1995</v>
      </c>
      <c r="D17" s="207">
        <v>15</v>
      </c>
      <c r="E17" s="210">
        <v>2010</v>
      </c>
      <c r="F17" s="211">
        <v>1.3252314814814814E-2</v>
      </c>
      <c r="J17" s="202"/>
    </row>
    <row r="18" spans="1:10">
      <c r="A18" s="206" t="s">
        <v>276</v>
      </c>
      <c r="B18" s="207" t="s">
        <v>341</v>
      </c>
      <c r="C18" s="207">
        <v>1965</v>
      </c>
      <c r="D18" s="207">
        <v>38</v>
      </c>
      <c r="E18" s="208">
        <v>37906</v>
      </c>
      <c r="F18" s="209">
        <v>1.3275462962962963E-2</v>
      </c>
      <c r="J18" s="202"/>
    </row>
    <row r="19" spans="1:10">
      <c r="A19" s="206" t="s">
        <v>278</v>
      </c>
      <c r="B19" s="213" t="s">
        <v>342</v>
      </c>
      <c r="C19" s="206">
        <v>2000</v>
      </c>
      <c r="D19" s="214">
        <v>16</v>
      </c>
      <c r="E19" s="215">
        <v>42608</v>
      </c>
      <c r="F19" s="211">
        <v>1.3581018518518518E-2</v>
      </c>
      <c r="J19" s="202"/>
    </row>
    <row r="20" spans="1:10">
      <c r="A20" s="206" t="s">
        <v>280</v>
      </c>
      <c r="B20" s="220" t="s">
        <v>343</v>
      </c>
      <c r="C20" s="220">
        <v>1994</v>
      </c>
      <c r="D20" s="221">
        <v>16</v>
      </c>
      <c r="E20" s="221">
        <v>2010</v>
      </c>
      <c r="F20" s="209">
        <v>1.3645833333333331E-2</v>
      </c>
      <c r="J20" s="202"/>
    </row>
    <row r="21" spans="1:10">
      <c r="A21" s="206" t="s">
        <v>282</v>
      </c>
      <c r="B21" s="212" t="s">
        <v>344</v>
      </c>
      <c r="C21" s="207">
        <v>1995</v>
      </c>
      <c r="D21" s="207">
        <v>17</v>
      </c>
      <c r="E21" s="210">
        <v>41525</v>
      </c>
      <c r="F21" s="211">
        <v>1.3738425925925926E-2</v>
      </c>
    </row>
    <row r="22" spans="1:10">
      <c r="A22" s="206" t="s">
        <v>284</v>
      </c>
      <c r="B22" s="220" t="s">
        <v>345</v>
      </c>
      <c r="C22" s="220">
        <v>1992</v>
      </c>
      <c r="D22" s="220">
        <v>14</v>
      </c>
      <c r="E22" s="221">
        <v>2008</v>
      </c>
      <c r="F22" s="211">
        <v>1.3900462962962962E-2</v>
      </c>
    </row>
    <row r="23" spans="1:10">
      <c r="A23" s="206" t="s">
        <v>286</v>
      </c>
      <c r="B23" s="213" t="s">
        <v>346</v>
      </c>
      <c r="C23" s="191">
        <v>2001</v>
      </c>
      <c r="D23" s="214">
        <v>14</v>
      </c>
      <c r="E23" s="215">
        <v>42258</v>
      </c>
      <c r="F23" s="211">
        <v>1.4432870370370372E-2</v>
      </c>
    </row>
    <row r="24" spans="1:10">
      <c r="A24" s="206" t="s">
        <v>288</v>
      </c>
      <c r="B24" s="213" t="s">
        <v>347</v>
      </c>
      <c r="C24" s="191">
        <v>2000</v>
      </c>
      <c r="D24" s="214">
        <v>15</v>
      </c>
      <c r="E24" s="215">
        <v>42258</v>
      </c>
      <c r="F24" s="211">
        <v>1.4525462962962964E-2</v>
      </c>
    </row>
    <row r="25" spans="1:10">
      <c r="A25" s="206" t="s">
        <v>290</v>
      </c>
      <c r="B25" s="207" t="s">
        <v>348</v>
      </c>
      <c r="C25" s="207">
        <v>1991</v>
      </c>
      <c r="D25" s="207">
        <v>13</v>
      </c>
      <c r="E25" s="208">
        <v>38295</v>
      </c>
      <c r="F25" s="209">
        <v>1.5000000000000001E-2</v>
      </c>
    </row>
    <row r="26" spans="1:10">
      <c r="A26" s="206" t="s">
        <v>292</v>
      </c>
      <c r="B26" s="207" t="s">
        <v>349</v>
      </c>
      <c r="C26" s="207">
        <v>2001</v>
      </c>
      <c r="D26" s="207">
        <v>15</v>
      </c>
      <c r="E26" s="208">
        <v>42608</v>
      </c>
      <c r="F26" s="209">
        <v>1.5094907407407409E-2</v>
      </c>
    </row>
    <row r="27" spans="1:10">
      <c r="A27" s="206" t="s">
        <v>294</v>
      </c>
      <c r="B27" s="207" t="s">
        <v>350</v>
      </c>
      <c r="C27" s="207">
        <v>1991</v>
      </c>
      <c r="D27" s="207">
        <v>13</v>
      </c>
      <c r="E27" s="208">
        <v>38085</v>
      </c>
      <c r="F27" s="209">
        <v>1.5162037037037036E-2</v>
      </c>
    </row>
    <row r="28" spans="1:10">
      <c r="A28" s="206" t="s">
        <v>296</v>
      </c>
      <c r="B28" s="207" t="s">
        <v>351</v>
      </c>
      <c r="C28" s="207">
        <v>1990</v>
      </c>
      <c r="D28" s="207">
        <v>12</v>
      </c>
      <c r="E28" s="208">
        <v>37385</v>
      </c>
      <c r="F28" s="209">
        <v>1.5185185185185185E-2</v>
      </c>
    </row>
    <row r="29" spans="1:10">
      <c r="A29" s="206" t="s">
        <v>298</v>
      </c>
      <c r="B29" s="207" t="s">
        <v>352</v>
      </c>
      <c r="C29" s="207">
        <v>1993</v>
      </c>
      <c r="D29" s="207">
        <v>11</v>
      </c>
      <c r="E29" s="208">
        <v>38295</v>
      </c>
      <c r="F29" s="209">
        <v>1.5300925925925926E-2</v>
      </c>
    </row>
    <row r="30" spans="1:10">
      <c r="A30" s="206" t="s">
        <v>300</v>
      </c>
      <c r="B30" s="207" t="s">
        <v>353</v>
      </c>
      <c r="C30" s="207">
        <v>1991</v>
      </c>
      <c r="D30" s="207">
        <v>12</v>
      </c>
      <c r="E30" s="234">
        <v>37985</v>
      </c>
      <c r="F30" s="235">
        <v>1.6076388888888887E-2</v>
      </c>
    </row>
    <row r="31" spans="1:10">
      <c r="A31" s="206" t="s">
        <v>302</v>
      </c>
      <c r="B31" s="207" t="s">
        <v>354</v>
      </c>
      <c r="C31" s="207">
        <v>1991</v>
      </c>
      <c r="D31" s="207">
        <v>12</v>
      </c>
      <c r="E31" s="208">
        <v>37985</v>
      </c>
      <c r="F31" s="209">
        <v>1.7094907407407409E-2</v>
      </c>
    </row>
    <row r="32" spans="1:10">
      <c r="A32" s="206" t="s">
        <v>304</v>
      </c>
      <c r="B32" s="207" t="s">
        <v>355</v>
      </c>
      <c r="C32" s="207">
        <v>1997</v>
      </c>
      <c r="D32" s="207">
        <v>15</v>
      </c>
      <c r="E32" s="222">
        <v>41164</v>
      </c>
      <c r="F32" s="209">
        <v>1.7222222222222222E-2</v>
      </c>
    </row>
    <row r="33" spans="1:11">
      <c r="A33" s="206" t="s">
        <v>306</v>
      </c>
      <c r="B33" s="207" t="s">
        <v>356</v>
      </c>
      <c r="C33" s="207">
        <v>1990</v>
      </c>
      <c r="D33" s="207">
        <v>14</v>
      </c>
      <c r="E33" s="234">
        <v>38085</v>
      </c>
      <c r="F33" s="236">
        <v>1.7615740740740741E-2</v>
      </c>
    </row>
    <row r="34" spans="1:11">
      <c r="A34" s="206" t="s">
        <v>308</v>
      </c>
      <c r="B34" s="207" t="s">
        <v>357</v>
      </c>
      <c r="C34" s="207">
        <v>1992</v>
      </c>
      <c r="D34" s="207">
        <v>11</v>
      </c>
      <c r="E34" s="237">
        <v>37985</v>
      </c>
      <c r="F34" s="223">
        <v>2.071759259259259E-2</v>
      </c>
    </row>
    <row r="36" spans="1:11">
      <c r="A36" s="118" t="s">
        <v>258</v>
      </c>
      <c r="B36" s="204" t="s">
        <v>206</v>
      </c>
      <c r="C36" s="204" t="s">
        <v>259</v>
      </c>
      <c r="D36" s="204" t="s">
        <v>260</v>
      </c>
      <c r="E36" s="204" t="s">
        <v>261</v>
      </c>
      <c r="F36" s="205" t="s">
        <v>137</v>
      </c>
    </row>
    <row r="37" spans="1:11">
      <c r="A37" s="206" t="s">
        <v>91</v>
      </c>
      <c r="B37" s="207" t="s">
        <v>352</v>
      </c>
      <c r="C37" s="207">
        <v>1993</v>
      </c>
      <c r="D37" s="207">
        <v>11</v>
      </c>
      <c r="E37" s="208">
        <v>38295</v>
      </c>
      <c r="F37" s="209">
        <v>1.5300925925925926E-2</v>
      </c>
    </row>
    <row r="38" spans="1:11">
      <c r="A38" s="206" t="s">
        <v>92</v>
      </c>
      <c r="B38" s="221" t="s">
        <v>358</v>
      </c>
      <c r="C38" s="221">
        <v>1998</v>
      </c>
      <c r="D38" s="191">
        <v>11</v>
      </c>
      <c r="E38" s="221">
        <v>2009</v>
      </c>
      <c r="F38" s="235">
        <v>1.6631944444444446E-2</v>
      </c>
    </row>
    <row r="39" spans="1:11">
      <c r="A39" s="206" t="s">
        <v>93</v>
      </c>
      <c r="B39" s="207" t="s">
        <v>353</v>
      </c>
      <c r="C39" s="207">
        <v>1991</v>
      </c>
      <c r="D39" s="207">
        <v>11</v>
      </c>
      <c r="E39" s="234">
        <v>37494</v>
      </c>
      <c r="F39" s="235">
        <v>1.8206018518518517E-2</v>
      </c>
    </row>
    <row r="40" spans="1:11">
      <c r="A40" s="206" t="s">
        <v>94</v>
      </c>
      <c r="B40" s="207" t="s">
        <v>354</v>
      </c>
      <c r="C40" s="207">
        <v>1991</v>
      </c>
      <c r="D40" s="207">
        <v>11</v>
      </c>
      <c r="E40" s="208">
        <v>37494</v>
      </c>
      <c r="F40" s="209">
        <v>1.8229166666666668E-2</v>
      </c>
    </row>
    <row r="41" spans="1:11">
      <c r="A41" s="206" t="s">
        <v>95</v>
      </c>
      <c r="B41" s="207" t="s">
        <v>357</v>
      </c>
      <c r="C41" s="207">
        <v>1992</v>
      </c>
      <c r="D41" s="207">
        <v>11</v>
      </c>
      <c r="E41" s="237">
        <v>37985</v>
      </c>
      <c r="F41" s="223">
        <v>2.071759259259259E-2</v>
      </c>
    </row>
    <row r="42" spans="1:11">
      <c r="I42" s="240"/>
      <c r="J42" s="241"/>
      <c r="K42" s="240"/>
    </row>
    <row r="43" spans="1:11">
      <c r="A43" s="118" t="s">
        <v>258</v>
      </c>
      <c r="B43" s="204" t="s">
        <v>206</v>
      </c>
      <c r="C43" s="204" t="s">
        <v>259</v>
      </c>
      <c r="D43" s="204" t="s">
        <v>260</v>
      </c>
      <c r="E43" s="204" t="s">
        <v>261</v>
      </c>
      <c r="F43" s="205" t="s">
        <v>137</v>
      </c>
    </row>
    <row r="44" spans="1:11">
      <c r="A44" s="206" t="s">
        <v>91</v>
      </c>
      <c r="B44" s="221" t="s">
        <v>332</v>
      </c>
      <c r="C44" s="221">
        <v>1995</v>
      </c>
      <c r="D44" s="191">
        <v>12</v>
      </c>
      <c r="E44" s="221">
        <v>2007</v>
      </c>
      <c r="F44" s="209">
        <v>1.3645833333333331E-2</v>
      </c>
    </row>
    <row r="45" spans="1:11">
      <c r="A45" s="206" t="s">
        <v>92</v>
      </c>
      <c r="B45" s="221" t="s">
        <v>337</v>
      </c>
      <c r="C45" s="221">
        <v>1997</v>
      </c>
      <c r="D45" s="191">
        <v>12</v>
      </c>
      <c r="E45" s="221">
        <v>2009</v>
      </c>
      <c r="F45" s="209">
        <v>1.4525462962962964E-2</v>
      </c>
    </row>
    <row r="46" spans="1:11">
      <c r="A46" s="206" t="s">
        <v>93</v>
      </c>
      <c r="B46" s="220" t="s">
        <v>331</v>
      </c>
      <c r="C46" s="220">
        <v>1995</v>
      </c>
      <c r="D46" s="221">
        <v>12</v>
      </c>
      <c r="E46" s="221">
        <v>2007</v>
      </c>
      <c r="F46" s="209">
        <v>1.5127314814814816E-2</v>
      </c>
    </row>
    <row r="47" spans="1:11">
      <c r="A47" s="206" t="s">
        <v>94</v>
      </c>
      <c r="B47" s="221" t="s">
        <v>358</v>
      </c>
      <c r="C47" s="221">
        <v>1998</v>
      </c>
      <c r="D47" s="191">
        <v>12</v>
      </c>
      <c r="E47" s="221">
        <v>2010</v>
      </c>
      <c r="F47" s="209">
        <v>1.5162037037037036E-2</v>
      </c>
    </row>
    <row r="48" spans="1:11">
      <c r="A48" s="206" t="s">
        <v>95</v>
      </c>
      <c r="B48" s="207" t="s">
        <v>351</v>
      </c>
      <c r="C48" s="207">
        <v>1990</v>
      </c>
      <c r="D48" s="207">
        <v>12</v>
      </c>
      <c r="E48" s="208">
        <v>37385</v>
      </c>
      <c r="F48" s="209">
        <v>1.5185185185185185E-2</v>
      </c>
    </row>
    <row r="49" spans="1:6">
      <c r="A49" s="206" t="s">
        <v>96</v>
      </c>
      <c r="B49" s="207" t="s">
        <v>353</v>
      </c>
      <c r="C49" s="207">
        <v>1991</v>
      </c>
      <c r="D49" s="207">
        <v>12</v>
      </c>
      <c r="E49" s="234">
        <v>37985</v>
      </c>
      <c r="F49" s="235">
        <v>1.6076388888888887E-2</v>
      </c>
    </row>
    <row r="50" spans="1:6">
      <c r="A50" s="206" t="s">
        <v>97</v>
      </c>
      <c r="B50" s="207" t="s">
        <v>350</v>
      </c>
      <c r="C50" s="207">
        <v>1991</v>
      </c>
      <c r="D50" s="207">
        <v>12</v>
      </c>
      <c r="E50" s="208">
        <v>37985</v>
      </c>
      <c r="F50" s="209">
        <v>1.6099537037037037E-2</v>
      </c>
    </row>
    <row r="51" spans="1:6">
      <c r="A51" s="206" t="s">
        <v>98</v>
      </c>
      <c r="B51" s="220" t="s">
        <v>344</v>
      </c>
      <c r="C51" s="220">
        <v>1995</v>
      </c>
      <c r="D51" s="221">
        <v>12</v>
      </c>
      <c r="E51" s="221">
        <v>2007</v>
      </c>
      <c r="F51" s="226">
        <v>1.0166666666666666</v>
      </c>
    </row>
    <row r="52" spans="1:6">
      <c r="A52" s="206" t="s">
        <v>270</v>
      </c>
      <c r="B52" s="207" t="s">
        <v>354</v>
      </c>
      <c r="C52" s="207">
        <v>1991</v>
      </c>
      <c r="D52" s="207">
        <v>12</v>
      </c>
      <c r="E52" s="208">
        <v>37985</v>
      </c>
      <c r="F52" s="209">
        <v>1.7094907407407409E-2</v>
      </c>
    </row>
    <row r="53" spans="1:6">
      <c r="A53" s="206" t="s">
        <v>272</v>
      </c>
      <c r="B53" s="221" t="s">
        <v>355</v>
      </c>
      <c r="C53" s="221">
        <v>1997</v>
      </c>
      <c r="D53" s="191">
        <v>12</v>
      </c>
      <c r="E53" s="221">
        <v>2009</v>
      </c>
      <c r="F53" s="226">
        <v>1.2034722222222223</v>
      </c>
    </row>
    <row r="55" spans="1:6">
      <c r="A55" s="118" t="s">
        <v>258</v>
      </c>
      <c r="B55" s="204" t="s">
        <v>206</v>
      </c>
      <c r="C55" s="204" t="s">
        <v>259</v>
      </c>
      <c r="D55" s="204" t="s">
        <v>260</v>
      </c>
      <c r="E55" s="204" t="s">
        <v>261</v>
      </c>
      <c r="F55" s="205" t="s">
        <v>137</v>
      </c>
    </row>
    <row r="56" spans="1:6">
      <c r="A56" s="206" t="s">
        <v>91</v>
      </c>
      <c r="B56" s="221" t="s">
        <v>337</v>
      </c>
      <c r="C56" s="221">
        <v>1997</v>
      </c>
      <c r="D56" s="191">
        <v>13</v>
      </c>
      <c r="E56" s="221">
        <v>2010</v>
      </c>
      <c r="F56" s="209">
        <v>1.2534722222222223E-2</v>
      </c>
    </row>
    <row r="57" spans="1:6">
      <c r="A57" s="206" t="s">
        <v>92</v>
      </c>
      <c r="B57" s="221" t="s">
        <v>332</v>
      </c>
      <c r="C57" s="221">
        <v>1995</v>
      </c>
      <c r="D57" s="191">
        <v>13</v>
      </c>
      <c r="E57" s="221">
        <v>2008</v>
      </c>
      <c r="F57" s="209">
        <v>1.2997685185185183E-2</v>
      </c>
    </row>
    <row r="58" spans="1:6">
      <c r="A58" s="206" t="s">
        <v>93</v>
      </c>
      <c r="B58" s="207" t="s">
        <v>336</v>
      </c>
      <c r="C58" s="207">
        <v>1988</v>
      </c>
      <c r="D58" s="207">
        <v>13</v>
      </c>
      <c r="E58" s="208">
        <v>37253</v>
      </c>
      <c r="F58" s="209">
        <v>1.3981481481481482E-2</v>
      </c>
    </row>
    <row r="59" spans="1:6">
      <c r="A59" s="206" t="s">
        <v>94</v>
      </c>
      <c r="B59" s="220" t="s">
        <v>331</v>
      </c>
      <c r="C59" s="220">
        <v>1995</v>
      </c>
      <c r="D59" s="221">
        <v>13</v>
      </c>
      <c r="E59" s="221">
        <v>2008</v>
      </c>
      <c r="F59" s="209">
        <v>1.4328703703703703E-2</v>
      </c>
    </row>
    <row r="60" spans="1:6">
      <c r="A60" s="206" t="s">
        <v>95</v>
      </c>
      <c r="B60" s="221" t="s">
        <v>358</v>
      </c>
      <c r="C60" s="221">
        <v>1998</v>
      </c>
      <c r="D60" s="191">
        <v>13</v>
      </c>
      <c r="E60" s="221">
        <v>2011</v>
      </c>
      <c r="F60" s="209">
        <v>1.4837962962962963E-2</v>
      </c>
    </row>
    <row r="61" spans="1:6">
      <c r="A61" s="206" t="s">
        <v>96</v>
      </c>
      <c r="B61" s="207" t="s">
        <v>348</v>
      </c>
      <c r="C61" s="207">
        <v>1991</v>
      </c>
      <c r="D61" s="207">
        <v>13</v>
      </c>
      <c r="E61" s="208">
        <v>38295</v>
      </c>
      <c r="F61" s="209">
        <v>1.5000000000000001E-2</v>
      </c>
    </row>
    <row r="62" spans="1:6">
      <c r="A62" s="206" t="s">
        <v>97</v>
      </c>
      <c r="B62" s="207" t="s">
        <v>350</v>
      </c>
      <c r="C62" s="207">
        <v>1991</v>
      </c>
      <c r="D62" s="207">
        <v>13</v>
      </c>
      <c r="E62" s="208">
        <v>38085</v>
      </c>
      <c r="F62" s="209">
        <v>1.5162037037037036E-2</v>
      </c>
    </row>
    <row r="63" spans="1:6">
      <c r="A63" s="206" t="s">
        <v>98</v>
      </c>
      <c r="B63" s="191" t="s">
        <v>333</v>
      </c>
      <c r="C63" s="191">
        <v>1989</v>
      </c>
      <c r="D63" s="191">
        <v>13</v>
      </c>
      <c r="E63" s="216">
        <v>37494</v>
      </c>
      <c r="F63" s="217">
        <v>1.5694444444444445E-2</v>
      </c>
    </row>
    <row r="64" spans="1:6">
      <c r="A64" s="206" t="s">
        <v>270</v>
      </c>
      <c r="B64" s="220" t="s">
        <v>343</v>
      </c>
      <c r="C64" s="220">
        <v>1994</v>
      </c>
      <c r="D64" s="221">
        <v>13</v>
      </c>
      <c r="E64" s="221">
        <v>2007</v>
      </c>
      <c r="F64" s="217">
        <v>1.5833333333333335E-2</v>
      </c>
    </row>
    <row r="65" spans="1:11">
      <c r="A65" s="206" t="s">
        <v>272</v>
      </c>
      <c r="B65" s="220" t="s">
        <v>344</v>
      </c>
      <c r="C65" s="220">
        <v>1995</v>
      </c>
      <c r="D65" s="221">
        <v>13</v>
      </c>
      <c r="E65" s="221">
        <v>2008</v>
      </c>
      <c r="F65" s="217">
        <v>1.6516203703703703E-2</v>
      </c>
      <c r="H65" s="242"/>
      <c r="I65" s="242"/>
      <c r="J65" s="243"/>
      <c r="K65" s="244"/>
    </row>
    <row r="66" spans="1:11">
      <c r="A66" s="206" t="s">
        <v>274</v>
      </c>
      <c r="B66" s="221" t="s">
        <v>340</v>
      </c>
      <c r="C66" s="221">
        <v>1995</v>
      </c>
      <c r="D66" s="191">
        <v>13</v>
      </c>
      <c r="E66" s="221">
        <v>2008</v>
      </c>
      <c r="F66" s="226">
        <v>1.0569444444444445</v>
      </c>
      <c r="H66" s="242"/>
      <c r="I66" s="242"/>
      <c r="J66" s="243"/>
      <c r="K66" s="244"/>
    </row>
    <row r="67" spans="1:11">
      <c r="A67" s="206" t="s">
        <v>276</v>
      </c>
      <c r="B67" s="221" t="s">
        <v>355</v>
      </c>
      <c r="C67" s="221">
        <v>1997</v>
      </c>
      <c r="D67" s="191">
        <v>13</v>
      </c>
      <c r="E67" s="221">
        <v>2010</v>
      </c>
      <c r="F67" s="226">
        <v>1.0569444444444445</v>
      </c>
    </row>
    <row r="68" spans="1:11">
      <c r="A68" s="206" t="s">
        <v>278</v>
      </c>
      <c r="B68" s="207" t="s">
        <v>356</v>
      </c>
      <c r="C68" s="207">
        <v>1990</v>
      </c>
      <c r="D68" s="207">
        <v>13</v>
      </c>
      <c r="E68" s="234">
        <v>37985</v>
      </c>
      <c r="F68" s="235">
        <v>1.8981481481481481E-2</v>
      </c>
    </row>
    <row r="70" spans="1:11">
      <c r="A70" s="118" t="s">
        <v>258</v>
      </c>
      <c r="B70" s="204" t="s">
        <v>206</v>
      </c>
      <c r="C70" s="204" t="s">
        <v>259</v>
      </c>
      <c r="D70" s="204" t="s">
        <v>260</v>
      </c>
      <c r="E70" s="204" t="s">
        <v>261</v>
      </c>
      <c r="F70" s="205" t="s">
        <v>137</v>
      </c>
    </row>
    <row r="71" spans="1:11">
      <c r="A71" s="206" t="s">
        <v>91</v>
      </c>
      <c r="B71" s="191" t="s">
        <v>333</v>
      </c>
      <c r="C71" s="191">
        <v>1989</v>
      </c>
      <c r="D71" s="191">
        <v>14</v>
      </c>
      <c r="E71" s="216">
        <v>37985</v>
      </c>
      <c r="F71" s="217">
        <v>1.2418981481481482E-2</v>
      </c>
      <c r="J71" s="202"/>
    </row>
    <row r="72" spans="1:11">
      <c r="A72" s="206" t="s">
        <v>92</v>
      </c>
      <c r="B72" s="221" t="s">
        <v>332</v>
      </c>
      <c r="C72" s="221">
        <v>1995</v>
      </c>
      <c r="D72" s="191">
        <v>14</v>
      </c>
      <c r="E72" s="221">
        <v>2009</v>
      </c>
      <c r="F72" s="217">
        <v>1.2731481481481481E-2</v>
      </c>
      <c r="J72" s="202"/>
    </row>
    <row r="73" spans="1:11">
      <c r="A73" s="206" t="s">
        <v>93</v>
      </c>
      <c r="B73" s="207" t="s">
        <v>338</v>
      </c>
      <c r="C73" s="207">
        <v>1990</v>
      </c>
      <c r="D73" s="207">
        <v>14</v>
      </c>
      <c r="E73" s="208">
        <v>38295</v>
      </c>
      <c r="F73" s="209">
        <v>1.2931828703703706E-2</v>
      </c>
      <c r="J73" s="202"/>
    </row>
    <row r="74" spans="1:11">
      <c r="A74" s="206" t="s">
        <v>94</v>
      </c>
      <c r="B74" s="207" t="s">
        <v>336</v>
      </c>
      <c r="C74" s="207">
        <v>1988</v>
      </c>
      <c r="D74" s="207">
        <v>14</v>
      </c>
      <c r="E74" s="208">
        <v>37494</v>
      </c>
      <c r="F74" s="209">
        <v>1.3078703703703703E-2</v>
      </c>
      <c r="J74" s="202"/>
    </row>
    <row r="75" spans="1:11">
      <c r="A75" s="206" t="s">
        <v>95</v>
      </c>
      <c r="B75" s="207" t="s">
        <v>330</v>
      </c>
      <c r="C75" s="207">
        <v>1998</v>
      </c>
      <c r="D75" s="207">
        <v>14</v>
      </c>
      <c r="E75" s="222">
        <v>41164</v>
      </c>
      <c r="F75" s="209">
        <v>1.3587962962962963E-2</v>
      </c>
      <c r="J75" s="202"/>
    </row>
    <row r="76" spans="1:11">
      <c r="A76" s="206" t="s">
        <v>96</v>
      </c>
      <c r="B76" s="220" t="s">
        <v>331</v>
      </c>
      <c r="C76" s="220">
        <v>1995</v>
      </c>
      <c r="D76" s="221">
        <v>14</v>
      </c>
      <c r="E76" s="221">
        <v>2009</v>
      </c>
      <c r="F76" s="209">
        <v>1.3877314814814815E-2</v>
      </c>
      <c r="J76" s="202"/>
    </row>
    <row r="77" spans="1:11">
      <c r="A77" s="206" t="s">
        <v>97</v>
      </c>
      <c r="B77" s="220" t="s">
        <v>345</v>
      </c>
      <c r="C77" s="220">
        <v>1992</v>
      </c>
      <c r="D77" s="220">
        <v>14</v>
      </c>
      <c r="E77" s="221">
        <v>2008</v>
      </c>
      <c r="F77" s="209">
        <v>1.3900462962962962E-2</v>
      </c>
    </row>
    <row r="78" spans="1:11">
      <c r="A78" s="206" t="s">
        <v>98</v>
      </c>
      <c r="B78" s="213" t="s">
        <v>346</v>
      </c>
      <c r="C78" s="191">
        <v>2001</v>
      </c>
      <c r="D78" s="214">
        <v>14</v>
      </c>
      <c r="E78" s="215">
        <v>42258</v>
      </c>
      <c r="F78" s="211">
        <v>1.4432870370370372E-2</v>
      </c>
    </row>
    <row r="79" spans="1:11">
      <c r="A79" s="206" t="s">
        <v>270</v>
      </c>
      <c r="B79" s="221" t="s">
        <v>340</v>
      </c>
      <c r="C79" s="221">
        <v>1995</v>
      </c>
      <c r="D79" s="191">
        <v>14</v>
      </c>
      <c r="E79" s="221">
        <v>2009</v>
      </c>
      <c r="F79" s="209">
        <v>1.4606481481481482E-2</v>
      </c>
    </row>
    <row r="80" spans="1:11">
      <c r="A80" s="206" t="s">
        <v>272</v>
      </c>
      <c r="B80" s="220" t="s">
        <v>344</v>
      </c>
      <c r="C80" s="220">
        <v>1995</v>
      </c>
      <c r="D80" s="221">
        <v>14</v>
      </c>
      <c r="E80" s="221">
        <v>2009</v>
      </c>
      <c r="F80" s="209">
        <v>1.4618055555555556E-2</v>
      </c>
      <c r="J80" s="202"/>
    </row>
    <row r="81" spans="1:10">
      <c r="A81" s="206" t="s">
        <v>274</v>
      </c>
      <c r="B81" s="207" t="s">
        <v>334</v>
      </c>
      <c r="C81" s="207">
        <v>1988</v>
      </c>
      <c r="D81" s="207">
        <v>14</v>
      </c>
      <c r="E81" s="234">
        <v>37494</v>
      </c>
      <c r="F81" s="235">
        <v>1.5694444444444445E-2</v>
      </c>
      <c r="J81" s="202"/>
    </row>
    <row r="82" spans="1:10">
      <c r="A82" s="206" t="s">
        <v>276</v>
      </c>
      <c r="B82" s="220" t="s">
        <v>343</v>
      </c>
      <c r="C82" s="220">
        <v>1994</v>
      </c>
      <c r="D82" s="221">
        <v>14</v>
      </c>
      <c r="E82" s="221">
        <v>2008</v>
      </c>
      <c r="F82" s="235">
        <v>1.6018518518518519E-2</v>
      </c>
      <c r="J82" s="202"/>
    </row>
    <row r="83" spans="1:10">
      <c r="A83" s="206" t="s">
        <v>278</v>
      </c>
      <c r="B83" s="207" t="s">
        <v>356</v>
      </c>
      <c r="C83" s="207">
        <v>1990</v>
      </c>
      <c r="D83" s="207">
        <v>14</v>
      </c>
      <c r="E83" s="234">
        <v>38085</v>
      </c>
      <c r="F83" s="235">
        <v>1.7615740740740741E-2</v>
      </c>
      <c r="J83" s="202"/>
    </row>
    <row r="84" spans="1:10">
      <c r="A84" s="206" t="s">
        <v>280</v>
      </c>
      <c r="B84" s="221" t="s">
        <v>355</v>
      </c>
      <c r="C84" s="221">
        <v>1997</v>
      </c>
      <c r="D84" s="191">
        <v>14</v>
      </c>
      <c r="E84" s="221">
        <v>2011</v>
      </c>
      <c r="F84" s="226">
        <v>1.0965277777777778</v>
      </c>
      <c r="J84" s="202"/>
    </row>
    <row r="86" spans="1:10">
      <c r="A86" s="118" t="s">
        <v>258</v>
      </c>
      <c r="B86" s="204" t="s">
        <v>206</v>
      </c>
      <c r="C86" s="204" t="s">
        <v>259</v>
      </c>
      <c r="D86" s="204" t="s">
        <v>260</v>
      </c>
      <c r="E86" s="204" t="s">
        <v>261</v>
      </c>
      <c r="F86" s="205" t="s">
        <v>137</v>
      </c>
      <c r="J86" s="202"/>
    </row>
    <row r="87" spans="1:10">
      <c r="A87" s="206" t="s">
        <v>91</v>
      </c>
      <c r="B87" s="221" t="s">
        <v>332</v>
      </c>
      <c r="C87" s="221">
        <v>1995</v>
      </c>
      <c r="D87" s="191">
        <v>15</v>
      </c>
      <c r="E87" s="221">
        <v>2010</v>
      </c>
      <c r="F87" s="217">
        <v>1.1747685185185186E-2</v>
      </c>
      <c r="J87" s="202"/>
    </row>
    <row r="88" spans="1:10">
      <c r="A88" s="206" t="s">
        <v>92</v>
      </c>
      <c r="B88" s="191" t="s">
        <v>333</v>
      </c>
      <c r="C88" s="191">
        <v>1989</v>
      </c>
      <c r="D88" s="191">
        <v>15</v>
      </c>
      <c r="E88" s="216">
        <v>38295</v>
      </c>
      <c r="F88" s="217">
        <v>1.1936574074074073E-2</v>
      </c>
      <c r="J88" s="202"/>
    </row>
    <row r="89" spans="1:10">
      <c r="A89" s="206" t="s">
        <v>93</v>
      </c>
      <c r="B89" s="212" t="s">
        <v>332</v>
      </c>
      <c r="C89" s="207">
        <v>1995</v>
      </c>
      <c r="D89" s="207">
        <v>15</v>
      </c>
      <c r="E89" s="210">
        <v>40502</v>
      </c>
      <c r="F89" s="211">
        <v>1.2210648148148146E-2</v>
      </c>
      <c r="J89" s="202"/>
    </row>
    <row r="90" spans="1:10">
      <c r="A90" s="206" t="s">
        <v>94</v>
      </c>
      <c r="B90" s="207" t="s">
        <v>336</v>
      </c>
      <c r="C90" s="207">
        <v>1988</v>
      </c>
      <c r="D90" s="207">
        <v>15</v>
      </c>
      <c r="E90" s="208">
        <v>37985</v>
      </c>
      <c r="F90" s="209">
        <v>1.2395833333333335E-2</v>
      </c>
      <c r="J90" s="202"/>
    </row>
    <row r="91" spans="1:10">
      <c r="A91" s="206" t="s">
        <v>95</v>
      </c>
      <c r="B91" s="220" t="s">
        <v>331</v>
      </c>
      <c r="C91" s="220">
        <v>1995</v>
      </c>
      <c r="D91" s="221">
        <v>15</v>
      </c>
      <c r="E91" s="221">
        <v>2010</v>
      </c>
      <c r="F91" s="209">
        <v>1.2407407407407409E-2</v>
      </c>
    </row>
    <row r="92" spans="1:10">
      <c r="A92" s="206" t="s">
        <v>96</v>
      </c>
      <c r="B92" s="220" t="s">
        <v>358</v>
      </c>
      <c r="C92" s="220">
        <v>1998</v>
      </c>
      <c r="D92" s="221">
        <v>15</v>
      </c>
      <c r="E92" s="230">
        <v>41525</v>
      </c>
      <c r="F92" s="209">
        <v>1.2511574074074073E-2</v>
      </c>
    </row>
    <row r="93" spans="1:10">
      <c r="A93" s="206" t="s">
        <v>97</v>
      </c>
      <c r="B93" s="221" t="s">
        <v>340</v>
      </c>
      <c r="C93" s="221">
        <v>1995</v>
      </c>
      <c r="D93" s="191">
        <v>15</v>
      </c>
      <c r="E93" s="221">
        <v>2010</v>
      </c>
      <c r="F93" s="209">
        <v>1.3252314814814814E-2</v>
      </c>
    </row>
    <row r="94" spans="1:10">
      <c r="A94" s="206" t="s">
        <v>98</v>
      </c>
      <c r="B94" s="207" t="s">
        <v>334</v>
      </c>
      <c r="C94" s="207">
        <v>1988</v>
      </c>
      <c r="D94" s="207">
        <v>15</v>
      </c>
      <c r="E94" s="234">
        <v>37906</v>
      </c>
      <c r="F94" s="235">
        <v>1.329861111111111E-2</v>
      </c>
    </row>
    <row r="95" spans="1:10">
      <c r="A95" s="206" t="s">
        <v>270</v>
      </c>
      <c r="B95" s="220" t="s">
        <v>345</v>
      </c>
      <c r="C95" s="220">
        <v>1992</v>
      </c>
      <c r="D95" s="220">
        <v>15</v>
      </c>
      <c r="E95" s="221">
        <v>2009</v>
      </c>
      <c r="F95" s="235">
        <v>1.4189814814814815E-2</v>
      </c>
    </row>
    <row r="96" spans="1:10">
      <c r="A96" s="206" t="s">
        <v>272</v>
      </c>
      <c r="B96" s="213" t="s">
        <v>347</v>
      </c>
      <c r="C96" s="191">
        <v>2000</v>
      </c>
      <c r="D96" s="214">
        <v>15</v>
      </c>
      <c r="E96" s="215">
        <v>42258</v>
      </c>
      <c r="F96" s="211">
        <v>1.4525462962962964E-2</v>
      </c>
    </row>
    <row r="97" spans="1:10">
      <c r="A97" s="206" t="s">
        <v>274</v>
      </c>
      <c r="B97" s="213" t="s">
        <v>342</v>
      </c>
      <c r="C97" s="206">
        <v>2000</v>
      </c>
      <c r="D97" s="214">
        <v>15</v>
      </c>
      <c r="E97" s="215">
        <v>42258</v>
      </c>
      <c r="F97" s="211">
        <v>1.4583333333333332E-2</v>
      </c>
    </row>
    <row r="98" spans="1:10">
      <c r="A98" s="206" t="s">
        <v>276</v>
      </c>
      <c r="B98" s="220" t="s">
        <v>343</v>
      </c>
      <c r="C98" s="220">
        <v>1994</v>
      </c>
      <c r="D98" s="221">
        <v>15</v>
      </c>
      <c r="E98" s="221">
        <v>2009</v>
      </c>
      <c r="F98" s="235">
        <v>1.480324074074074E-2</v>
      </c>
      <c r="J98" s="202"/>
    </row>
    <row r="99" spans="1:10">
      <c r="A99" s="206" t="s">
        <v>278</v>
      </c>
      <c r="B99" s="207" t="s">
        <v>349</v>
      </c>
      <c r="C99" s="207">
        <v>2001</v>
      </c>
      <c r="D99" s="207">
        <v>15</v>
      </c>
      <c r="E99" s="208">
        <v>42608</v>
      </c>
      <c r="F99" s="209">
        <v>1.5094907407407409E-2</v>
      </c>
      <c r="J99" s="202"/>
    </row>
    <row r="100" spans="1:10">
      <c r="A100" s="206" t="s">
        <v>280</v>
      </c>
      <c r="B100" s="220" t="s">
        <v>344</v>
      </c>
      <c r="C100" s="220">
        <v>1995</v>
      </c>
      <c r="D100" s="221">
        <v>15</v>
      </c>
      <c r="E100" s="221">
        <v>2010</v>
      </c>
      <c r="F100" s="235">
        <v>1.5127314814814816E-2</v>
      </c>
      <c r="J100" s="202"/>
    </row>
    <row r="101" spans="1:10">
      <c r="A101" s="206" t="s">
        <v>282</v>
      </c>
      <c r="B101" s="207" t="s">
        <v>355</v>
      </c>
      <c r="C101" s="207">
        <v>1997</v>
      </c>
      <c r="D101" s="207">
        <v>15</v>
      </c>
      <c r="E101" s="222">
        <v>41164</v>
      </c>
      <c r="F101" s="209">
        <v>1.7222222222222222E-2</v>
      </c>
      <c r="J101" s="202"/>
    </row>
    <row r="103" spans="1:10">
      <c r="A103" s="118" t="s">
        <v>258</v>
      </c>
      <c r="B103" s="204" t="s">
        <v>206</v>
      </c>
      <c r="C103" s="204" t="s">
        <v>259</v>
      </c>
      <c r="D103" s="204" t="s">
        <v>260</v>
      </c>
      <c r="E103" s="204" t="s">
        <v>261</v>
      </c>
      <c r="F103" s="205" t="s">
        <v>137</v>
      </c>
    </row>
    <row r="104" spans="1:10">
      <c r="A104" s="206" t="s">
        <v>91</v>
      </c>
      <c r="B104" s="212" t="s">
        <v>358</v>
      </c>
      <c r="C104" s="206">
        <v>1998</v>
      </c>
      <c r="D104" s="206">
        <v>16</v>
      </c>
      <c r="E104" s="210">
        <v>41881</v>
      </c>
      <c r="F104" s="211">
        <v>1.2187500000000002E-2</v>
      </c>
    </row>
    <row r="105" spans="1:10">
      <c r="A105" s="206" t="s">
        <v>92</v>
      </c>
      <c r="B105" s="213" t="s">
        <v>335</v>
      </c>
      <c r="C105" s="191">
        <v>1999</v>
      </c>
      <c r="D105" s="214">
        <v>16</v>
      </c>
      <c r="E105" s="215">
        <v>42258</v>
      </c>
      <c r="F105" s="211">
        <v>1.2256944444444444E-2</v>
      </c>
    </row>
    <row r="106" spans="1:10">
      <c r="A106" s="206" t="s">
        <v>93</v>
      </c>
      <c r="B106" s="207" t="s">
        <v>336</v>
      </c>
      <c r="C106" s="207">
        <v>1988</v>
      </c>
      <c r="D106" s="207">
        <v>16</v>
      </c>
      <c r="E106" s="208">
        <v>38295</v>
      </c>
      <c r="F106" s="209">
        <v>1.2259837962962962E-2</v>
      </c>
    </row>
    <row r="107" spans="1:10">
      <c r="A107" s="206" t="s">
        <v>94</v>
      </c>
      <c r="B107" s="212" t="s">
        <v>331</v>
      </c>
      <c r="C107" s="207">
        <v>1995</v>
      </c>
      <c r="D107" s="207">
        <v>16</v>
      </c>
      <c r="E107" s="210">
        <v>40548</v>
      </c>
      <c r="F107" s="211">
        <v>1.2465277777777777E-2</v>
      </c>
    </row>
    <row r="108" spans="1:10">
      <c r="A108" s="206" t="s">
        <v>95</v>
      </c>
      <c r="B108" s="212" t="s">
        <v>337</v>
      </c>
      <c r="C108" s="207">
        <v>1997</v>
      </c>
      <c r="D108" s="207">
        <v>16</v>
      </c>
      <c r="E108" s="210">
        <v>41525</v>
      </c>
      <c r="F108" s="211">
        <v>1.2511574074074073E-2</v>
      </c>
    </row>
    <row r="109" spans="1:10">
      <c r="A109" s="206" t="s">
        <v>96</v>
      </c>
      <c r="B109" s="212" t="s">
        <v>332</v>
      </c>
      <c r="C109" s="207">
        <v>1995</v>
      </c>
      <c r="D109" s="207">
        <v>16</v>
      </c>
      <c r="E109" s="210">
        <v>40548</v>
      </c>
      <c r="F109" s="211">
        <v>1.2534722222222223E-2</v>
      </c>
    </row>
    <row r="110" spans="1:10">
      <c r="A110" s="206" t="s">
        <v>97</v>
      </c>
      <c r="B110" s="207" t="s">
        <v>334</v>
      </c>
      <c r="C110" s="207">
        <v>1988</v>
      </c>
      <c r="D110" s="207">
        <v>16</v>
      </c>
      <c r="E110" s="234">
        <v>38032</v>
      </c>
      <c r="F110" s="235">
        <v>1.2918981481481481E-2</v>
      </c>
    </row>
    <row r="111" spans="1:10">
      <c r="A111" s="206" t="s">
        <v>98</v>
      </c>
      <c r="B111" s="213" t="s">
        <v>342</v>
      </c>
      <c r="C111" s="206">
        <v>2000</v>
      </c>
      <c r="D111" s="214">
        <v>16</v>
      </c>
      <c r="E111" s="215">
        <v>42608</v>
      </c>
      <c r="F111" s="211">
        <v>1.3581018518518518E-2</v>
      </c>
    </row>
    <row r="112" spans="1:10">
      <c r="A112" s="206" t="s">
        <v>270</v>
      </c>
      <c r="B112" s="220" t="s">
        <v>343</v>
      </c>
      <c r="C112" s="220">
        <v>1994</v>
      </c>
      <c r="D112" s="221">
        <v>16</v>
      </c>
      <c r="E112" s="221">
        <v>2010</v>
      </c>
      <c r="F112" s="235">
        <v>1.3645833333333331E-2</v>
      </c>
    </row>
    <row r="113" spans="1:10">
      <c r="A113" s="206" t="s">
        <v>272</v>
      </c>
      <c r="B113" s="212" t="s">
        <v>344</v>
      </c>
      <c r="C113" s="207">
        <v>1995</v>
      </c>
      <c r="D113" s="207">
        <v>16</v>
      </c>
      <c r="E113" s="210">
        <v>40548</v>
      </c>
      <c r="F113" s="211">
        <v>1.5590277777777778E-2</v>
      </c>
    </row>
    <row r="114" spans="1:10">
      <c r="A114" s="206" t="s">
        <v>274</v>
      </c>
      <c r="B114" s="220" t="s">
        <v>355</v>
      </c>
      <c r="C114" s="221">
        <v>1997</v>
      </c>
      <c r="D114" s="191">
        <v>16</v>
      </c>
      <c r="E114" s="230">
        <v>41525</v>
      </c>
      <c r="F114" s="211">
        <v>1.7361111111111112E-2</v>
      </c>
    </row>
    <row r="115" spans="1:10">
      <c r="A115" s="206" t="s">
        <v>276</v>
      </c>
      <c r="B115" s="220" t="s">
        <v>353</v>
      </c>
      <c r="C115" s="221">
        <v>1991</v>
      </c>
      <c r="D115" s="191">
        <v>16</v>
      </c>
      <c r="E115" s="221">
        <v>2007</v>
      </c>
      <c r="F115" s="226">
        <v>1.0722222222222222</v>
      </c>
      <c r="J115" s="202"/>
    </row>
    <row r="117" spans="1:10">
      <c r="A117" s="118" t="s">
        <v>258</v>
      </c>
      <c r="B117" s="204" t="s">
        <v>206</v>
      </c>
      <c r="C117" s="204" t="s">
        <v>259</v>
      </c>
      <c r="D117" s="204" t="s">
        <v>260</v>
      </c>
      <c r="E117" s="204" t="s">
        <v>261</v>
      </c>
      <c r="F117" s="205" t="s">
        <v>137</v>
      </c>
    </row>
    <row r="118" spans="1:10">
      <c r="A118" s="206" t="s">
        <v>91</v>
      </c>
      <c r="B118" s="213" t="s">
        <v>358</v>
      </c>
      <c r="C118" s="219">
        <v>1998</v>
      </c>
      <c r="D118" s="213">
        <v>17</v>
      </c>
      <c r="E118" s="215">
        <v>42119</v>
      </c>
      <c r="F118" s="211">
        <v>1.1284722222222222E-2</v>
      </c>
    </row>
    <row r="119" spans="1:10">
      <c r="A119" s="206" t="s">
        <v>92</v>
      </c>
      <c r="B119" s="213" t="s">
        <v>331</v>
      </c>
      <c r="C119" s="219">
        <v>1995</v>
      </c>
      <c r="D119" s="213">
        <v>17</v>
      </c>
      <c r="E119" s="215">
        <v>41196</v>
      </c>
      <c r="F119" s="211">
        <v>1.1493055555555555E-2</v>
      </c>
    </row>
    <row r="120" spans="1:10">
      <c r="A120" s="206" t="s">
        <v>93</v>
      </c>
      <c r="B120" s="212" t="s">
        <v>337</v>
      </c>
      <c r="C120" s="206">
        <v>1997</v>
      </c>
      <c r="D120" s="206">
        <v>17</v>
      </c>
      <c r="E120" s="210">
        <v>41659</v>
      </c>
      <c r="F120" s="211">
        <v>1.2789351851851852E-2</v>
      </c>
    </row>
    <row r="121" spans="1:10">
      <c r="A121" s="206" t="s">
        <v>94</v>
      </c>
      <c r="B121" s="207" t="s">
        <v>339</v>
      </c>
      <c r="C121" s="207">
        <v>1985</v>
      </c>
      <c r="D121" s="207">
        <v>17</v>
      </c>
      <c r="E121" s="208">
        <v>37494</v>
      </c>
      <c r="F121" s="209">
        <v>1.3078703703703703E-2</v>
      </c>
    </row>
    <row r="122" spans="1:10">
      <c r="A122" s="206" t="s">
        <v>95</v>
      </c>
      <c r="B122" s="212" t="s">
        <v>340</v>
      </c>
      <c r="C122" s="207">
        <v>1995</v>
      </c>
      <c r="D122" s="207">
        <v>17</v>
      </c>
      <c r="E122" s="210">
        <v>40911</v>
      </c>
      <c r="F122" s="211">
        <v>1.375E-2</v>
      </c>
    </row>
    <row r="123" spans="1:10">
      <c r="A123" s="206" t="s">
        <v>96</v>
      </c>
      <c r="B123" s="212" t="s">
        <v>344</v>
      </c>
      <c r="C123" s="207">
        <v>1995</v>
      </c>
      <c r="D123" s="207">
        <v>17</v>
      </c>
      <c r="E123" s="210">
        <v>40911</v>
      </c>
      <c r="F123" s="211">
        <v>1.4560185185185183E-2</v>
      </c>
    </row>
    <row r="124" spans="1:10">
      <c r="A124" s="206" t="s">
        <v>97</v>
      </c>
      <c r="B124" s="212" t="s">
        <v>355</v>
      </c>
      <c r="C124" s="206">
        <v>1997</v>
      </c>
      <c r="D124" s="206">
        <v>17</v>
      </c>
      <c r="E124" s="210">
        <v>41659</v>
      </c>
      <c r="F124" s="211">
        <v>1.7233796296296296E-2</v>
      </c>
    </row>
    <row r="125" spans="1:10">
      <c r="A125" s="206" t="s">
        <v>98</v>
      </c>
      <c r="B125" s="220" t="s">
        <v>353</v>
      </c>
      <c r="C125" s="221">
        <v>1991</v>
      </c>
      <c r="D125" s="221">
        <v>17</v>
      </c>
      <c r="E125" s="221">
        <v>2008</v>
      </c>
      <c r="F125" s="226">
        <v>1.0562499999999999</v>
      </c>
    </row>
    <row r="127" spans="1:10">
      <c r="A127" s="118" t="s">
        <v>258</v>
      </c>
      <c r="B127" s="204" t="s">
        <v>206</v>
      </c>
      <c r="C127" s="204" t="s">
        <v>259</v>
      </c>
      <c r="D127" s="204" t="s">
        <v>260</v>
      </c>
      <c r="E127" s="204" t="s">
        <v>261</v>
      </c>
      <c r="F127" s="205" t="s">
        <v>137</v>
      </c>
    </row>
    <row r="128" spans="1:10">
      <c r="A128" s="206" t="s">
        <v>91</v>
      </c>
      <c r="B128" s="212" t="s">
        <v>331</v>
      </c>
      <c r="C128" s="206">
        <v>1995</v>
      </c>
      <c r="D128" s="206">
        <v>19</v>
      </c>
      <c r="E128" s="210">
        <v>41659</v>
      </c>
      <c r="F128" s="211">
        <v>1.1458333333333334E-2</v>
      </c>
    </row>
    <row r="129" spans="1:6">
      <c r="A129" s="206" t="s">
        <v>92</v>
      </c>
      <c r="B129" s="213" t="s">
        <v>334</v>
      </c>
      <c r="C129" s="191">
        <v>1988</v>
      </c>
      <c r="D129" s="214">
        <v>27</v>
      </c>
      <c r="E129" s="215">
        <v>42258</v>
      </c>
      <c r="F129" s="211">
        <v>1.224537037037037E-2</v>
      </c>
    </row>
    <row r="130" spans="1:6">
      <c r="A130" s="206" t="s">
        <v>93</v>
      </c>
      <c r="B130" s="213" t="s">
        <v>332</v>
      </c>
      <c r="C130" s="219">
        <v>1995</v>
      </c>
      <c r="D130" s="219">
        <v>19</v>
      </c>
      <c r="E130" s="215">
        <v>41881</v>
      </c>
      <c r="F130" s="211">
        <v>1.3113425925925926E-2</v>
      </c>
    </row>
    <row r="131" spans="1:6">
      <c r="A131" s="206" t="s">
        <v>94</v>
      </c>
      <c r="B131" s="207" t="s">
        <v>341</v>
      </c>
      <c r="C131" s="207">
        <v>1965</v>
      </c>
      <c r="D131" s="207">
        <v>38</v>
      </c>
      <c r="E131" s="208">
        <v>37906</v>
      </c>
      <c r="F131" s="209">
        <v>1.3275462962962963E-2</v>
      </c>
    </row>
    <row r="132" spans="1:6">
      <c r="A132" s="206" t="s">
        <v>95</v>
      </c>
      <c r="B132" s="207" t="s">
        <v>339</v>
      </c>
      <c r="C132" s="207">
        <v>1985</v>
      </c>
      <c r="D132" s="207">
        <v>18</v>
      </c>
      <c r="E132" s="208">
        <v>37906</v>
      </c>
      <c r="F132" s="209">
        <v>1.3425925925925924E-2</v>
      </c>
    </row>
    <row r="133" spans="1:6">
      <c r="A133" s="206" t="s">
        <v>96</v>
      </c>
      <c r="B133" s="213" t="s">
        <v>344</v>
      </c>
      <c r="C133" s="219">
        <v>1995</v>
      </c>
      <c r="D133" s="219">
        <v>18</v>
      </c>
      <c r="E133" s="215">
        <v>41525</v>
      </c>
      <c r="F133" s="211">
        <v>1.3738425925925926E-2</v>
      </c>
    </row>
    <row r="134" spans="1:6">
      <c r="A134" s="206" t="s">
        <v>97</v>
      </c>
      <c r="B134" s="212" t="s">
        <v>343</v>
      </c>
      <c r="C134" s="206">
        <v>1994</v>
      </c>
      <c r="D134" s="206">
        <v>20</v>
      </c>
      <c r="E134" s="210">
        <v>41659</v>
      </c>
      <c r="F134" s="211">
        <v>1.4409722222222221E-2</v>
      </c>
    </row>
    <row r="135" spans="1:6">
      <c r="A135" s="245"/>
      <c r="B135" s="246"/>
      <c r="C135" s="246"/>
      <c r="D135" s="246"/>
      <c r="E135" s="246"/>
      <c r="F135" s="247"/>
    </row>
    <row r="139" spans="1:6">
      <c r="B139" s="202"/>
      <c r="C139" s="202"/>
      <c r="D139" s="202"/>
      <c r="E139" s="202"/>
      <c r="F139" s="202"/>
    </row>
    <row r="140" spans="1:6">
      <c r="B140" s="202"/>
      <c r="C140" s="202"/>
      <c r="D140" s="202"/>
      <c r="E140" s="202"/>
      <c r="F140" s="202"/>
    </row>
  </sheetData>
  <mergeCells count="4">
    <mergeCell ref="B2:F2"/>
    <mergeCell ref="A3:F3"/>
    <mergeCell ref="A5:F5"/>
    <mergeCell ref="A1:F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TP_SiFi</vt:lpstr>
      <vt:lpstr>8x200_8x100_Stufe</vt:lpstr>
      <vt:lpstr>7000</vt:lpstr>
      <vt:lpstr>5x400Kr</vt:lpstr>
      <vt:lpstr>2000LaTest</vt:lpstr>
      <vt:lpstr>Aufwärmprogramm</vt:lpstr>
      <vt:lpstr>1000KrBe_1000KrAr</vt:lpstr>
      <vt:lpstr>AK_Besenliste_KrBe_weiblich</vt:lpstr>
      <vt:lpstr>AK_Bestenliste_KrBe_männlich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</dc:creator>
  <cp:lastModifiedBy>DE</cp:lastModifiedBy>
  <cp:lastPrinted>2017-12-28T07:38:57Z</cp:lastPrinted>
  <dcterms:created xsi:type="dcterms:W3CDTF">2017-12-11T16:14:38Z</dcterms:created>
  <dcterms:modified xsi:type="dcterms:W3CDTF">2018-01-06T13:30:17Z</dcterms:modified>
</cp:coreProperties>
</file>